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oberlin\Box\GA Shared Resources\Pre Award\Budget Templates\"/>
    </mc:Choice>
  </mc:AlternateContent>
  <xr:revisionPtr revIDLastSave="0" documentId="8_{979D51F0-7057-4097-AEF5-17B6CB421638}" xr6:coauthVersionLast="47" xr6:coauthVersionMax="47" xr10:uidLastSave="{00000000-0000-0000-0000-000000000000}"/>
  <bookViews>
    <workbookView xWindow="-120" yWindow="-120" windowWidth="20730" windowHeight="11160" tabRatio="871" xr2:uid="{00000000-000D-0000-FFFF-FFFF00000000}"/>
  </bookViews>
  <sheets>
    <sheet name="Overall Budget" sheetId="3" r:id="rId1"/>
    <sheet name="Core A " sheetId="8" state="hidden" r:id="rId2"/>
    <sheet name="Core B" sheetId="14" state="hidden" r:id="rId3"/>
    <sheet name="Project 1 - Name" sheetId="15" r:id="rId4"/>
    <sheet name="Project 1 Sub Name" sheetId="29" r:id="rId5"/>
    <sheet name="Project 2 - Name" sheetId="16" r:id="rId6"/>
    <sheet name="Project 2 Sub Name" sheetId="20" r:id="rId7"/>
    <sheet name="Project 3 Name" sheetId="17" r:id="rId8"/>
    <sheet name="Project 3 Subaward" sheetId="21" r:id="rId9"/>
    <sheet name="Community Project" sheetId="18" r:id="rId10"/>
    <sheet name="Community Subaward Name" sheetId="22" r:id="rId11"/>
    <sheet name="Training Project" sheetId="31" r:id="rId12"/>
    <sheet name="Training Subaward Name" sheetId="23" r:id="rId13"/>
  </sheets>
  <definedNames>
    <definedName name="_xlnm.Print_Area" localSheetId="9">'Community Project'!$A$13:$N$95</definedName>
    <definedName name="_xlnm.Print_Area" localSheetId="1">'Core A '!$A$13:$R$84</definedName>
    <definedName name="_xlnm.Print_Area" localSheetId="2">'Core B'!$A$13:$N$90</definedName>
    <definedName name="_xlnm.Print_Area" localSheetId="0">'Overall Budget'!$A$13:$R$144</definedName>
    <definedName name="_xlnm.Print_Area" localSheetId="3">'Project 1 - Name'!$A$13:$N$99</definedName>
    <definedName name="_xlnm.Print_Area" localSheetId="5">'Project 2 - Name'!$A$13:$N$96</definedName>
    <definedName name="_xlnm.Print_Area" localSheetId="7">'Project 3 Name'!$A$13:$N$92</definedName>
    <definedName name="_xlnm.Print_Area" localSheetId="11">'Training Project'!$A$1:$N$91</definedName>
    <definedName name="_xlnm.Print_Titles" localSheetId="9">'Community Project'!$1:$12</definedName>
    <definedName name="_xlnm.Print_Titles" localSheetId="1">'Core A '!$1:$12</definedName>
    <definedName name="_xlnm.Print_Titles" localSheetId="2">'Core B'!$1:$12</definedName>
    <definedName name="_xlnm.Print_Titles" localSheetId="0">'Overall Budget'!$1:$12</definedName>
    <definedName name="_xlnm.Print_Titles" localSheetId="3">'Project 1 - Name'!$1:$12</definedName>
    <definedName name="_xlnm.Print_Titles" localSheetId="5">'Project 2 - Name'!$1:$12</definedName>
    <definedName name="_xlnm.Print_Titles" localSheetId="7">'Project 3 Name'!$1:$12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" i="31" l="1"/>
  <c r="V23" i="31"/>
  <c r="W23" i="31" s="1"/>
  <c r="X23" i="31" s="1"/>
  <c r="Y23" i="31" s="1"/>
  <c r="Z23" i="31" s="1"/>
  <c r="AA23" i="31" s="1"/>
  <c r="AB23" i="31" s="1"/>
  <c r="T14" i="31"/>
  <c r="T15" i="31"/>
  <c r="T16" i="31"/>
  <c r="T17" i="31"/>
  <c r="T18" i="31"/>
  <c r="T19" i="31"/>
  <c r="U19" i="31" s="1"/>
  <c r="V19" i="31" s="1"/>
  <c r="W19" i="31" s="1"/>
  <c r="X19" i="31" s="1"/>
  <c r="Y19" i="31" s="1"/>
  <c r="Z19" i="31" s="1"/>
  <c r="AA19" i="31" s="1"/>
  <c r="AB19" i="31" s="1"/>
  <c r="T20" i="31"/>
  <c r="T21" i="31"/>
  <c r="T22" i="31"/>
  <c r="T23" i="31"/>
  <c r="R64" i="31"/>
  <c r="R56" i="31"/>
  <c r="R57" i="31"/>
  <c r="R58" i="31"/>
  <c r="R59" i="31"/>
  <c r="R60" i="31"/>
  <c r="R61" i="31"/>
  <c r="R62" i="31"/>
  <c r="R63" i="31"/>
  <c r="C80" i="23"/>
  <c r="C80" i="22"/>
  <c r="AA13" i="22"/>
  <c r="U13" i="22"/>
  <c r="V13" i="22" s="1"/>
  <c r="W13" i="22" s="1"/>
  <c r="X13" i="22" s="1"/>
  <c r="Y13" i="22" s="1"/>
  <c r="Z13" i="22" s="1"/>
  <c r="T13" i="22"/>
  <c r="R14" i="18"/>
  <c r="R15" i="18"/>
  <c r="R16" i="18"/>
  <c r="R17" i="18"/>
  <c r="R18" i="18"/>
  <c r="R19" i="18"/>
  <c r="R20" i="18"/>
  <c r="R21" i="18"/>
  <c r="R22" i="18"/>
  <c r="R23" i="18"/>
  <c r="R24" i="18"/>
  <c r="C83" i="21"/>
  <c r="V17" i="21"/>
  <c r="X17" i="21" s="1"/>
  <c r="Z17" i="21" s="1"/>
  <c r="W17" i="21"/>
  <c r="Y17" i="21" s="1"/>
  <c r="AA17" i="21" s="1"/>
  <c r="V16" i="21"/>
  <c r="X16" i="21" s="1"/>
  <c r="Z16" i="21" s="1"/>
  <c r="W16" i="21"/>
  <c r="Y16" i="21" s="1"/>
  <c r="AA16" i="21" s="1"/>
  <c r="V14" i="21"/>
  <c r="X14" i="21" s="1"/>
  <c r="Z14" i="21" s="1"/>
  <c r="W14" i="21"/>
  <c r="Y14" i="21" s="1"/>
  <c r="AA14" i="21" s="1"/>
  <c r="U15" i="21"/>
  <c r="V15" i="21"/>
  <c r="W15" i="21" s="1"/>
  <c r="X15" i="21" s="1"/>
  <c r="Y15" i="21" s="1"/>
  <c r="Z15" i="21" s="1"/>
  <c r="AA15" i="21" s="1"/>
  <c r="T14" i="21"/>
  <c r="T15" i="21"/>
  <c r="T16" i="21"/>
  <c r="T17" i="21"/>
  <c r="T18" i="21"/>
  <c r="T19" i="21"/>
  <c r="T20" i="21"/>
  <c r="C82" i="20"/>
  <c r="C80" i="29"/>
  <c r="L71" i="15"/>
  <c r="M71" i="15"/>
  <c r="N71" i="15"/>
  <c r="O71" i="15"/>
  <c r="P71" i="15"/>
  <c r="Q71" i="15"/>
  <c r="R71" i="15"/>
  <c r="K71" i="15"/>
  <c r="Q64" i="29"/>
  <c r="R64" i="29"/>
  <c r="M65" i="29"/>
  <c r="N65" i="29" s="1"/>
  <c r="K66" i="29"/>
  <c r="L66" i="29"/>
  <c r="M66" i="29"/>
  <c r="M69" i="29"/>
  <c r="N69" i="29"/>
  <c r="O69" i="29" s="1"/>
  <c r="M70" i="29"/>
  <c r="N70" i="29"/>
  <c r="O70" i="29" s="1"/>
  <c r="P70" i="29" s="1"/>
  <c r="Q70" i="29" s="1"/>
  <c r="K71" i="29"/>
  <c r="L71" i="29"/>
  <c r="M71" i="29"/>
  <c r="N71" i="29"/>
  <c r="M74" i="29"/>
  <c r="N74" i="29"/>
  <c r="M75" i="29"/>
  <c r="N75" i="29" s="1"/>
  <c r="K76" i="29"/>
  <c r="L76" i="29"/>
  <c r="M76" i="29"/>
  <c r="Q155" i="3"/>
  <c r="P155" i="3"/>
  <c r="O155" i="3"/>
  <c r="N155" i="3"/>
  <c r="M155" i="3"/>
  <c r="K155" i="3"/>
  <c r="S29" i="31"/>
  <c r="R75" i="29" l="1"/>
  <c r="O75" i="29"/>
  <c r="P75" i="29" s="1"/>
  <c r="Q75" i="29" s="1"/>
  <c r="O71" i="29"/>
  <c r="P69" i="29"/>
  <c r="N66" i="29"/>
  <c r="O65" i="29"/>
  <c r="O74" i="29"/>
  <c r="N76" i="29"/>
  <c r="R70" i="29"/>
  <c r="P65" i="29" l="1"/>
  <c r="O66" i="29"/>
  <c r="P71" i="29"/>
  <c r="R71" i="29" s="1"/>
  <c r="Q69" i="29"/>
  <c r="Q71" i="29" s="1"/>
  <c r="R69" i="29"/>
  <c r="O76" i="29"/>
  <c r="P74" i="29"/>
  <c r="R76" i="29" l="1"/>
  <c r="Q74" i="29"/>
  <c r="Q76" i="29" s="1"/>
  <c r="P76" i="29"/>
  <c r="R74" i="29"/>
  <c r="P66" i="29"/>
  <c r="Q65" i="29"/>
  <c r="Q23" i="31"/>
  <c r="P23" i="31"/>
  <c r="O23" i="31"/>
  <c r="N23" i="31"/>
  <c r="M23" i="31"/>
  <c r="L23" i="31"/>
  <c r="Q19" i="31"/>
  <c r="P19" i="31"/>
  <c r="O19" i="31"/>
  <c r="N19" i="31"/>
  <c r="M19" i="31"/>
  <c r="L19" i="31"/>
  <c r="K23" i="31"/>
  <c r="K19" i="31"/>
  <c r="O15" i="21"/>
  <c r="N15" i="21"/>
  <c r="M15" i="21"/>
  <c r="L15" i="21"/>
  <c r="R52" i="21"/>
  <c r="K61" i="20"/>
  <c r="T24" i="15"/>
  <c r="U24" i="15" s="1"/>
  <c r="T23" i="15"/>
  <c r="U23" i="15" s="1"/>
  <c r="T22" i="15"/>
  <c r="U22" i="15" s="1"/>
  <c r="T21" i="15"/>
  <c r="U21" i="15" s="1"/>
  <c r="T20" i="15"/>
  <c r="T19" i="15"/>
  <c r="U19" i="15" s="1"/>
  <c r="T18" i="15"/>
  <c r="U18" i="15" s="1"/>
  <c r="V18" i="15" s="1"/>
  <c r="T17" i="15"/>
  <c r="U17" i="15" s="1"/>
  <c r="V17" i="15" s="1"/>
  <c r="W17" i="15" s="1"/>
  <c r="X17" i="15" s="1"/>
  <c r="Y17" i="15" s="1"/>
  <c r="Z17" i="15" s="1"/>
  <c r="AA17" i="15" s="1"/>
  <c r="T16" i="15"/>
  <c r="T15" i="15"/>
  <c r="T14" i="15"/>
  <c r="U14" i="15" s="1"/>
  <c r="L95" i="15"/>
  <c r="M95" i="15"/>
  <c r="N95" i="15"/>
  <c r="O95" i="15"/>
  <c r="K95" i="15"/>
  <c r="Q66" i="29" l="1"/>
  <c r="R66" i="29" s="1"/>
  <c r="R65" i="29"/>
  <c r="U20" i="15"/>
  <c r="V20" i="15" s="1"/>
  <c r="W20" i="15" s="1"/>
  <c r="X20" i="15" s="1"/>
  <c r="Y20" i="15" s="1"/>
  <c r="V22" i="15"/>
  <c r="L22" i="15" s="1"/>
  <c r="V24" i="15"/>
  <c r="L24" i="15"/>
  <c r="V23" i="15"/>
  <c r="L23" i="15" s="1"/>
  <c r="V21" i="15"/>
  <c r="L21" i="15"/>
  <c r="V14" i="15"/>
  <c r="W18" i="15"/>
  <c r="M18" i="15"/>
  <c r="V19" i="15"/>
  <c r="L19" i="15"/>
  <c r="K21" i="15"/>
  <c r="L17" i="15"/>
  <c r="K18" i="15"/>
  <c r="L18" i="15"/>
  <c r="K22" i="15"/>
  <c r="K19" i="15"/>
  <c r="U15" i="15"/>
  <c r="K15" i="15" s="1"/>
  <c r="K14" i="15"/>
  <c r="K23" i="15"/>
  <c r="N17" i="15"/>
  <c r="L20" i="15"/>
  <c r="M17" i="15"/>
  <c r="U16" i="15"/>
  <c r="K24" i="15"/>
  <c r="O17" i="15"/>
  <c r="P17" i="15"/>
  <c r="N20" i="15"/>
  <c r="K17" i="15"/>
  <c r="Q17" i="15"/>
  <c r="O20" i="15"/>
  <c r="R60" i="18"/>
  <c r="R61" i="18"/>
  <c r="R62" i="18"/>
  <c r="R63" i="18"/>
  <c r="R64" i="18"/>
  <c r="R65" i="18"/>
  <c r="R67" i="18"/>
  <c r="K68" i="18"/>
  <c r="P95" i="15"/>
  <c r="U14" i="21"/>
  <c r="M14" i="21" s="1"/>
  <c r="U17" i="21"/>
  <c r="M17" i="21" s="1"/>
  <c r="U16" i="21"/>
  <c r="M16" i="21" s="1"/>
  <c r="U23" i="20"/>
  <c r="U22" i="20"/>
  <c r="T18" i="20"/>
  <c r="T17" i="20"/>
  <c r="T16" i="20"/>
  <c r="U15" i="20"/>
  <c r="L14" i="21" l="1"/>
  <c r="L17" i="21"/>
  <c r="O14" i="21"/>
  <c r="O26" i="21" s="1"/>
  <c r="N14" i="21"/>
  <c r="N26" i="21" s="1"/>
  <c r="L16" i="21"/>
  <c r="V22" i="20"/>
  <c r="K22" i="20"/>
  <c r="V23" i="20"/>
  <c r="L23" i="20"/>
  <c r="K23" i="20"/>
  <c r="V15" i="20"/>
  <c r="L15" i="20"/>
  <c r="K15" i="20"/>
  <c r="K17" i="20"/>
  <c r="U18" i="20"/>
  <c r="K18" i="20"/>
  <c r="Z20" i="15"/>
  <c r="P20" i="15"/>
  <c r="M20" i="15"/>
  <c r="K20" i="15"/>
  <c r="W14" i="15"/>
  <c r="M14" i="15" s="1"/>
  <c r="W22" i="15"/>
  <c r="V15" i="15"/>
  <c r="L15" i="15"/>
  <c r="W19" i="15"/>
  <c r="M19" i="15"/>
  <c r="W23" i="15"/>
  <c r="M23" i="15"/>
  <c r="W21" i="15"/>
  <c r="V16" i="15"/>
  <c r="L16" i="15" s="1"/>
  <c r="X18" i="15"/>
  <c r="N18" i="15" s="1"/>
  <c r="W24" i="15"/>
  <c r="M24" i="15" s="1"/>
  <c r="L14" i="15"/>
  <c r="K16" i="15"/>
  <c r="V18" i="20"/>
  <c r="U17" i="20"/>
  <c r="U16" i="20"/>
  <c r="P14" i="21" l="1"/>
  <c r="P26" i="21" s="1"/>
  <c r="P15" i="21"/>
  <c r="W22" i="20"/>
  <c r="K16" i="20"/>
  <c r="W15" i="20"/>
  <c r="M15" i="20"/>
  <c r="W23" i="20"/>
  <c r="L18" i="20"/>
  <c r="L22" i="20"/>
  <c r="AA20" i="15"/>
  <c r="Q20" i="15"/>
  <c r="X21" i="15"/>
  <c r="N21" i="15"/>
  <c r="X23" i="15"/>
  <c r="X19" i="15"/>
  <c r="N19" i="15" s="1"/>
  <c r="X14" i="15"/>
  <c r="N14" i="15" s="1"/>
  <c r="W16" i="15"/>
  <c r="M16" i="15"/>
  <c r="M21" i="15"/>
  <c r="W15" i="15"/>
  <c r="M15" i="15" s="1"/>
  <c r="X22" i="15"/>
  <c r="N22" i="15" s="1"/>
  <c r="X24" i="15"/>
  <c r="N24" i="15" s="1"/>
  <c r="Y18" i="15"/>
  <c r="O18" i="15" s="1"/>
  <c r="M22" i="15"/>
  <c r="Q15" i="21"/>
  <c r="W18" i="20"/>
  <c r="V16" i="20"/>
  <c r="V17" i="20"/>
  <c r="L17" i="20" s="1"/>
  <c r="X22" i="20" l="1"/>
  <c r="N22" i="20"/>
  <c r="L16" i="20"/>
  <c r="N18" i="20"/>
  <c r="X15" i="20"/>
  <c r="N15" i="20"/>
  <c r="X23" i="20"/>
  <c r="N23" i="20"/>
  <c r="M18" i="20"/>
  <c r="M23" i="20"/>
  <c r="M22" i="20"/>
  <c r="Y23" i="15"/>
  <c r="O23" i="15"/>
  <c r="X16" i="15"/>
  <c r="Y14" i="15"/>
  <c r="O14" i="15"/>
  <c r="Z18" i="15"/>
  <c r="P18" i="15"/>
  <c r="Y24" i="15"/>
  <c r="O24" i="15" s="1"/>
  <c r="Y19" i="15"/>
  <c r="Y21" i="15"/>
  <c r="O21" i="15" s="1"/>
  <c r="Y22" i="15"/>
  <c r="O22" i="15"/>
  <c r="X15" i="15"/>
  <c r="N15" i="15" s="1"/>
  <c r="N23" i="15"/>
  <c r="X18" i="20"/>
  <c r="W16" i="20"/>
  <c r="M16" i="20" s="1"/>
  <c r="W17" i="20"/>
  <c r="M17" i="20" s="1"/>
  <c r="Q14" i="21" l="1"/>
  <c r="Y15" i="20"/>
  <c r="O15" i="20"/>
  <c r="Y22" i="20"/>
  <c r="O22" i="20"/>
  <c r="Y23" i="20"/>
  <c r="O23" i="20"/>
  <c r="O18" i="20"/>
  <c r="Z24" i="15"/>
  <c r="P24" i="15"/>
  <c r="Z22" i="15"/>
  <c r="AA18" i="15"/>
  <c r="Q18" i="15" s="1"/>
  <c r="Y16" i="15"/>
  <c r="O16" i="15" s="1"/>
  <c r="Y15" i="15"/>
  <c r="O15" i="15" s="1"/>
  <c r="Z23" i="15"/>
  <c r="Z21" i="15"/>
  <c r="P21" i="15"/>
  <c r="Z19" i="15"/>
  <c r="P19" i="15"/>
  <c r="Z14" i="15"/>
  <c r="P14" i="15" s="1"/>
  <c r="O19" i="15"/>
  <c r="N16" i="15"/>
  <c r="Y18" i="20"/>
  <c r="X17" i="20"/>
  <c r="N17" i="20" s="1"/>
  <c r="X16" i="20"/>
  <c r="N16" i="20" s="1"/>
  <c r="Q26" i="21" l="1"/>
  <c r="Z15" i="20"/>
  <c r="Q15" i="20" s="1"/>
  <c r="P15" i="20"/>
  <c r="P18" i="20"/>
  <c r="Z23" i="20"/>
  <c r="Q23" i="20" s="1"/>
  <c r="P23" i="20"/>
  <c r="Z22" i="20"/>
  <c r="Q22" i="20" s="1"/>
  <c r="P22" i="20"/>
  <c r="AA23" i="15"/>
  <c r="Q23" i="15" s="1"/>
  <c r="AA19" i="15"/>
  <c r="Q19" i="15"/>
  <c r="Z16" i="15"/>
  <c r="P16" i="15" s="1"/>
  <c r="AA22" i="15"/>
  <c r="Q22" i="15" s="1"/>
  <c r="Z15" i="15"/>
  <c r="AA21" i="15"/>
  <c r="Q21" i="15"/>
  <c r="AA14" i="15"/>
  <c r="Q14" i="15" s="1"/>
  <c r="AA24" i="15"/>
  <c r="Q24" i="15"/>
  <c r="P23" i="15"/>
  <c r="P22" i="15"/>
  <c r="Z18" i="20"/>
  <c r="Q18" i="20" s="1"/>
  <c r="Y17" i="20"/>
  <c r="Y16" i="20"/>
  <c r="O17" i="20" l="1"/>
  <c r="O16" i="20"/>
  <c r="AA15" i="15"/>
  <c r="Q15" i="15" s="1"/>
  <c r="AA16" i="15"/>
  <c r="Q16" i="15" s="1"/>
  <c r="P15" i="15"/>
  <c r="R18" i="20"/>
  <c r="Z16" i="20"/>
  <c r="Q16" i="20" s="1"/>
  <c r="Z17" i="20"/>
  <c r="Q17" i="20" s="1"/>
  <c r="R15" i="20"/>
  <c r="P17" i="20" l="1"/>
  <c r="R17" i="20" s="1"/>
  <c r="P16" i="20"/>
  <c r="R16" i="20" s="1"/>
  <c r="T15" i="18" l="1"/>
  <c r="T16" i="18"/>
  <c r="R136" i="3"/>
  <c r="K15" i="18" l="1"/>
  <c r="U15" i="18"/>
  <c r="K16" i="18"/>
  <c r="U16" i="18"/>
  <c r="L15" i="18" l="1"/>
  <c r="L16" i="18"/>
  <c r="V15" i="18"/>
  <c r="V16" i="18"/>
  <c r="M15" i="18" l="1"/>
  <c r="M16" i="18"/>
  <c r="W15" i="18"/>
  <c r="W16" i="18"/>
  <c r="L155" i="3"/>
  <c r="Q13" i="22"/>
  <c r="R23" i="31"/>
  <c r="T13" i="16"/>
  <c r="U13" i="16" s="1"/>
  <c r="T14" i="16"/>
  <c r="T15" i="16"/>
  <c r="T16" i="16"/>
  <c r="T17" i="16"/>
  <c r="T18" i="16"/>
  <c r="T19" i="16"/>
  <c r="T20" i="16"/>
  <c r="T21" i="16"/>
  <c r="U21" i="16" s="1"/>
  <c r="V21" i="16" s="1"/>
  <c r="W21" i="16" s="1"/>
  <c r="X21" i="16" s="1"/>
  <c r="Y21" i="16" s="1"/>
  <c r="T22" i="16"/>
  <c r="U22" i="16" s="1"/>
  <c r="V22" i="16" s="1"/>
  <c r="W22" i="16" s="1"/>
  <c r="X22" i="16" s="1"/>
  <c r="Y22" i="16" s="1"/>
  <c r="U20" i="31" l="1"/>
  <c r="K20" i="31" s="1"/>
  <c r="U18" i="31"/>
  <c r="K18" i="31" s="1"/>
  <c r="N15" i="18"/>
  <c r="N16" i="18"/>
  <c r="U17" i="16"/>
  <c r="K17" i="16" s="1"/>
  <c r="U14" i="16"/>
  <c r="K14" i="16" s="1"/>
  <c r="U16" i="16"/>
  <c r="K16" i="16" s="1"/>
  <c r="U15" i="16"/>
  <c r="V13" i="16"/>
  <c r="U19" i="16"/>
  <c r="K19" i="16" s="1"/>
  <c r="U21" i="31"/>
  <c r="K21" i="31" s="1"/>
  <c r="U22" i="31"/>
  <c r="K13" i="16"/>
  <c r="K22" i="16"/>
  <c r="K21" i="16"/>
  <c r="U18" i="16"/>
  <c r="X15" i="18"/>
  <c r="X16" i="18"/>
  <c r="U20" i="16"/>
  <c r="V20" i="16" s="1"/>
  <c r="W20" i="16" s="1"/>
  <c r="X20" i="16" s="1"/>
  <c r="Y20" i="16" s="1"/>
  <c r="V18" i="31" l="1"/>
  <c r="V20" i="31"/>
  <c r="L20" i="31"/>
  <c r="O16" i="18"/>
  <c r="O15" i="18"/>
  <c r="V14" i="16"/>
  <c r="M14" i="16" s="1"/>
  <c r="W13" i="16"/>
  <c r="M13" i="16" s="1"/>
  <c r="W14" i="16"/>
  <c r="X14" i="16" s="1"/>
  <c r="V16" i="16"/>
  <c r="L16" i="16"/>
  <c r="V19" i="16"/>
  <c r="L19" i="16"/>
  <c r="V15" i="16"/>
  <c r="L15" i="16"/>
  <c r="L13" i="16"/>
  <c r="V17" i="16"/>
  <c r="K15" i="16"/>
  <c r="K18" i="16"/>
  <c r="K22" i="31"/>
  <c r="V21" i="31"/>
  <c r="L21" i="31" s="1"/>
  <c r="V22" i="31"/>
  <c r="K20" i="16"/>
  <c r="V18" i="16"/>
  <c r="L18" i="16" s="1"/>
  <c r="Y15" i="18"/>
  <c r="Y16" i="18"/>
  <c r="W18" i="31" l="1"/>
  <c r="M18" i="31" s="1"/>
  <c r="W20" i="31"/>
  <c r="M20" i="31" s="1"/>
  <c r="L18" i="31"/>
  <c r="P15" i="18"/>
  <c r="P16" i="18"/>
  <c r="L14" i="16"/>
  <c r="W17" i="16"/>
  <c r="M17" i="16" s="1"/>
  <c r="W16" i="16"/>
  <c r="M16" i="16" s="1"/>
  <c r="W19" i="16"/>
  <c r="M19" i="16" s="1"/>
  <c r="L17" i="16"/>
  <c r="M18" i="16"/>
  <c r="W15" i="16"/>
  <c r="M15" i="16" s="1"/>
  <c r="N14" i="16"/>
  <c r="K24" i="16"/>
  <c r="K25" i="16" s="1"/>
  <c r="K27" i="16" s="1"/>
  <c r="Y14" i="16"/>
  <c r="O14" i="16" s="1"/>
  <c r="X13" i="16"/>
  <c r="N13" i="16" s="1"/>
  <c r="L22" i="31"/>
  <c r="W21" i="31"/>
  <c r="M21" i="31"/>
  <c r="W22" i="31"/>
  <c r="W18" i="16"/>
  <c r="Z15" i="18"/>
  <c r="AA15" i="18" s="1"/>
  <c r="Z16" i="18"/>
  <c r="AA16" i="18" s="1"/>
  <c r="X20" i="31" l="1"/>
  <c r="N20" i="31" s="1"/>
  <c r="X18" i="31"/>
  <c r="N18" i="31" s="1"/>
  <c r="Q16" i="18"/>
  <c r="Q15" i="18"/>
  <c r="X19" i="16"/>
  <c r="N19" i="16" s="1"/>
  <c r="Y13" i="16"/>
  <c r="X16" i="16"/>
  <c r="N16" i="16"/>
  <c r="X15" i="16"/>
  <c r="N15" i="16" s="1"/>
  <c r="X17" i="16"/>
  <c r="N17" i="16"/>
  <c r="X22" i="31"/>
  <c r="M22" i="31"/>
  <c r="X21" i="31"/>
  <c r="N21" i="31" s="1"/>
  <c r="X18" i="16"/>
  <c r="N18" i="16" s="1"/>
  <c r="J108" i="22"/>
  <c r="I108" i="22"/>
  <c r="H108" i="22"/>
  <c r="G108" i="22"/>
  <c r="F108" i="22"/>
  <c r="E108" i="22"/>
  <c r="D108" i="22"/>
  <c r="K92" i="22"/>
  <c r="K91" i="22"/>
  <c r="R90" i="22"/>
  <c r="Q90" i="22"/>
  <c r="P90" i="22"/>
  <c r="O90" i="22"/>
  <c r="N90" i="22"/>
  <c r="M90" i="22"/>
  <c r="L90" i="22"/>
  <c r="K90" i="22"/>
  <c r="L76" i="22"/>
  <c r="K76" i="22"/>
  <c r="M75" i="22"/>
  <c r="M74" i="22"/>
  <c r="N74" i="22" s="1"/>
  <c r="L71" i="22"/>
  <c r="K71" i="22"/>
  <c r="M70" i="22"/>
  <c r="N70" i="22" s="1"/>
  <c r="O70" i="22" s="1"/>
  <c r="P70" i="22" s="1"/>
  <c r="Q70" i="22" s="1"/>
  <c r="M69" i="22"/>
  <c r="M65" i="22"/>
  <c r="M64" i="22"/>
  <c r="N64" i="22" s="1"/>
  <c r="K59" i="22"/>
  <c r="L91" i="22"/>
  <c r="K51" i="22"/>
  <c r="L50" i="22"/>
  <c r="M50" i="22" s="1"/>
  <c r="K47" i="22"/>
  <c r="L46" i="22"/>
  <c r="M46" i="22" s="1"/>
  <c r="N46" i="22" s="1"/>
  <c r="O46" i="22" s="1"/>
  <c r="P46" i="22" s="1"/>
  <c r="Q46" i="22" s="1"/>
  <c r="L45" i="22"/>
  <c r="M45" i="22" s="1"/>
  <c r="L44" i="22"/>
  <c r="M44" i="22" s="1"/>
  <c r="N44" i="22" s="1"/>
  <c r="L43" i="22"/>
  <c r="M43" i="22" s="1"/>
  <c r="S41" i="22"/>
  <c r="K40" i="22"/>
  <c r="K89" i="22" s="1"/>
  <c r="L39" i="22"/>
  <c r="M39" i="22" s="1"/>
  <c r="N39" i="22" s="1"/>
  <c r="S38" i="22"/>
  <c r="L38" i="22"/>
  <c r="M38" i="22" s="1"/>
  <c r="S37" i="22"/>
  <c r="S36" i="22"/>
  <c r="S35" i="22"/>
  <c r="L35" i="22"/>
  <c r="K35" i="22"/>
  <c r="S34" i="22"/>
  <c r="M34" i="22"/>
  <c r="N34" i="22" s="1"/>
  <c r="S33" i="22"/>
  <c r="M33" i="22"/>
  <c r="S32" i="22"/>
  <c r="S31" i="22"/>
  <c r="S30" i="22"/>
  <c r="S29" i="22"/>
  <c r="R26" i="22"/>
  <c r="T22" i="22"/>
  <c r="T21" i="22"/>
  <c r="U21" i="22" s="1"/>
  <c r="T20" i="22"/>
  <c r="U20" i="22" s="1"/>
  <c r="T19" i="22"/>
  <c r="K19" i="22" s="1"/>
  <c r="T18" i="22"/>
  <c r="T17" i="22"/>
  <c r="T16" i="22"/>
  <c r="T32" i="22" s="1"/>
  <c r="T15" i="22"/>
  <c r="T14" i="22"/>
  <c r="K14" i="22" s="1"/>
  <c r="T13" i="31"/>
  <c r="R33" i="31"/>
  <c r="M34" i="31"/>
  <c r="N34" i="31" s="1"/>
  <c r="K35" i="31"/>
  <c r="L35" i="31"/>
  <c r="L38" i="31"/>
  <c r="M38" i="31" s="1"/>
  <c r="L39" i="31"/>
  <c r="M39" i="31" s="1"/>
  <c r="N39" i="31" s="1"/>
  <c r="O39" i="31" s="1"/>
  <c r="P39" i="31" s="1"/>
  <c r="Q39" i="31" s="1"/>
  <c r="K40" i="31"/>
  <c r="K95" i="31" s="1"/>
  <c r="L43" i="31"/>
  <c r="M43" i="31" s="1"/>
  <c r="N43" i="31" s="1"/>
  <c r="L44" i="31"/>
  <c r="L45" i="31"/>
  <c r="K46" i="31"/>
  <c r="M50" i="31"/>
  <c r="K50" i="31"/>
  <c r="L53" i="31"/>
  <c r="L54" i="31"/>
  <c r="M54" i="31" s="1"/>
  <c r="R55" i="31"/>
  <c r="M75" i="31"/>
  <c r="N75" i="31" s="1"/>
  <c r="M76" i="31"/>
  <c r="K77" i="31"/>
  <c r="L77" i="31"/>
  <c r="M80" i="31"/>
  <c r="N80" i="31" s="1"/>
  <c r="M81" i="31"/>
  <c r="N81" i="31" s="1"/>
  <c r="O81" i="31" s="1"/>
  <c r="P81" i="31" s="1"/>
  <c r="Q81" i="31" s="1"/>
  <c r="K82" i="31"/>
  <c r="L82" i="31"/>
  <c r="R96" i="31"/>
  <c r="K97" i="31"/>
  <c r="K98" i="31"/>
  <c r="D114" i="31"/>
  <c r="E114" i="31"/>
  <c r="F114" i="31"/>
  <c r="G114" i="31"/>
  <c r="H114" i="31"/>
  <c r="I114" i="31"/>
  <c r="J114" i="31"/>
  <c r="J111" i="21"/>
  <c r="I111" i="21"/>
  <c r="H111" i="21"/>
  <c r="G111" i="21"/>
  <c r="F111" i="21"/>
  <c r="E111" i="21"/>
  <c r="D111" i="21"/>
  <c r="K95" i="21"/>
  <c r="K94" i="21"/>
  <c r="R93" i="21"/>
  <c r="Q93" i="21"/>
  <c r="P93" i="21"/>
  <c r="O93" i="21"/>
  <c r="N93" i="21"/>
  <c r="M93" i="21"/>
  <c r="L93" i="21"/>
  <c r="K93" i="21"/>
  <c r="L79" i="21"/>
  <c r="K79" i="21"/>
  <c r="M78" i="21"/>
  <c r="M77" i="21"/>
  <c r="N77" i="21" s="1"/>
  <c r="L74" i="21"/>
  <c r="K74" i="21"/>
  <c r="M73" i="21"/>
  <c r="N73" i="21" s="1"/>
  <c r="O73" i="21" s="1"/>
  <c r="P73" i="21" s="1"/>
  <c r="Q73" i="21" s="1"/>
  <c r="M72" i="21"/>
  <c r="R69" i="21"/>
  <c r="M68" i="21"/>
  <c r="N68" i="21" s="1"/>
  <c r="M67" i="21"/>
  <c r="N67" i="21" s="1"/>
  <c r="O67" i="21" s="1"/>
  <c r="K62" i="21"/>
  <c r="M61" i="21"/>
  <c r="N61" i="21" s="1"/>
  <c r="O61" i="21" s="1"/>
  <c r="L60" i="21"/>
  <c r="M60" i="21" s="1"/>
  <c r="M59" i="21"/>
  <c r="L58" i="21"/>
  <c r="L57" i="21"/>
  <c r="M57" i="21" s="1"/>
  <c r="K54" i="21"/>
  <c r="L53" i="21"/>
  <c r="M53" i="21" s="1"/>
  <c r="K49" i="21"/>
  <c r="L48" i="21"/>
  <c r="M48" i="21" s="1"/>
  <c r="N48" i="21" s="1"/>
  <c r="O48" i="21" s="1"/>
  <c r="P48" i="21" s="1"/>
  <c r="Q48" i="21" s="1"/>
  <c r="L47" i="21"/>
  <c r="M47" i="21" s="1"/>
  <c r="L46" i="21"/>
  <c r="M46" i="21" s="1"/>
  <c r="N46" i="21" s="1"/>
  <c r="O46" i="21" s="1"/>
  <c r="P46" i="21" s="1"/>
  <c r="Q46" i="21" s="1"/>
  <c r="L45" i="21"/>
  <c r="M45" i="21" s="1"/>
  <c r="S43" i="21"/>
  <c r="K42" i="21"/>
  <c r="L41" i="21"/>
  <c r="M41" i="21" s="1"/>
  <c r="N41" i="21" s="1"/>
  <c r="O41" i="21" s="1"/>
  <c r="P41" i="21" s="1"/>
  <c r="Q41" i="21" s="1"/>
  <c r="S40" i="21"/>
  <c r="L40" i="21"/>
  <c r="M40" i="21" s="1"/>
  <c r="S39" i="21"/>
  <c r="S38" i="21"/>
  <c r="S37" i="21"/>
  <c r="L37" i="21"/>
  <c r="K37" i="21"/>
  <c r="S36" i="21"/>
  <c r="M36" i="21"/>
  <c r="N36" i="21" s="1"/>
  <c r="S35" i="21"/>
  <c r="M35" i="21"/>
  <c r="S34" i="21"/>
  <c r="S33" i="21"/>
  <c r="S32" i="21"/>
  <c r="S31" i="21"/>
  <c r="T22" i="21"/>
  <c r="T21" i="21"/>
  <c r="T39" i="21" s="1"/>
  <c r="U20" i="21"/>
  <c r="K19" i="21"/>
  <c r="U18" i="21"/>
  <c r="K17" i="21"/>
  <c r="K16" i="21"/>
  <c r="K14" i="21"/>
  <c r="T13" i="21"/>
  <c r="U13" i="21" s="1"/>
  <c r="O20" i="16"/>
  <c r="O21" i="16"/>
  <c r="O22" i="16"/>
  <c r="J110" i="20"/>
  <c r="I110" i="20"/>
  <c r="H110" i="20"/>
  <c r="G110" i="20"/>
  <c r="F110" i="20"/>
  <c r="E110" i="20"/>
  <c r="D110" i="20"/>
  <c r="T37" i="20" s="1"/>
  <c r="K94" i="20"/>
  <c r="K93" i="20"/>
  <c r="R92" i="20"/>
  <c r="L78" i="20"/>
  <c r="K78" i="20"/>
  <c r="M77" i="20"/>
  <c r="M76" i="20"/>
  <c r="N76" i="20" s="1"/>
  <c r="L73" i="20"/>
  <c r="K73" i="20"/>
  <c r="M72" i="20"/>
  <c r="N72" i="20" s="1"/>
  <c r="O72" i="20" s="1"/>
  <c r="P72" i="20" s="1"/>
  <c r="Q72" i="20" s="1"/>
  <c r="M71" i="20"/>
  <c r="L68" i="20"/>
  <c r="L92" i="20" s="1"/>
  <c r="K68" i="20"/>
  <c r="M67" i="20"/>
  <c r="M66" i="20"/>
  <c r="N66" i="20" s="1"/>
  <c r="L55" i="20"/>
  <c r="M55" i="20" s="1"/>
  <c r="M94" i="20" s="1"/>
  <c r="L54" i="20"/>
  <c r="K51" i="20"/>
  <c r="L51" i="20"/>
  <c r="K47" i="20"/>
  <c r="Q45" i="20"/>
  <c r="S42" i="20"/>
  <c r="K41" i="20"/>
  <c r="K91" i="20" s="1"/>
  <c r="L40" i="20"/>
  <c r="S39" i="20"/>
  <c r="L39" i="20"/>
  <c r="M39" i="20" s="1"/>
  <c r="N39" i="20" s="1"/>
  <c r="S38" i="20"/>
  <c r="S37" i="20"/>
  <c r="S36" i="20"/>
  <c r="L36" i="20"/>
  <c r="K36" i="20"/>
  <c r="S35" i="20"/>
  <c r="M35" i="20"/>
  <c r="M36" i="20" s="1"/>
  <c r="S34" i="20"/>
  <c r="S33" i="20"/>
  <c r="S32" i="20"/>
  <c r="S31" i="20"/>
  <c r="S30" i="20"/>
  <c r="U20" i="20"/>
  <c r="J108" i="29"/>
  <c r="I108" i="29"/>
  <c r="H108" i="29"/>
  <c r="G108" i="29"/>
  <c r="F108" i="29"/>
  <c r="E108" i="29"/>
  <c r="D108" i="29"/>
  <c r="K92" i="29"/>
  <c r="K91" i="29"/>
  <c r="R90" i="29"/>
  <c r="K89" i="29"/>
  <c r="L90" i="29"/>
  <c r="K59" i="29"/>
  <c r="M58" i="29"/>
  <c r="L57" i="29"/>
  <c r="L56" i="29"/>
  <c r="M56" i="29" s="1"/>
  <c r="L55" i="29"/>
  <c r="L92" i="29" s="1"/>
  <c r="L54" i="29"/>
  <c r="M54" i="29" s="1"/>
  <c r="K51" i="29"/>
  <c r="L50" i="29"/>
  <c r="L51" i="29" s="1"/>
  <c r="K47" i="29"/>
  <c r="L46" i="29"/>
  <c r="L45" i="29"/>
  <c r="L47" i="29" s="1"/>
  <c r="L44" i="29"/>
  <c r="M44" i="29" s="1"/>
  <c r="L43" i="29"/>
  <c r="M43" i="29" s="1"/>
  <c r="S41" i="29"/>
  <c r="K40" i="29"/>
  <c r="L39" i="29"/>
  <c r="M39" i="29" s="1"/>
  <c r="N39" i="29" s="1"/>
  <c r="O39" i="29" s="1"/>
  <c r="P39" i="29" s="1"/>
  <c r="Q39" i="29" s="1"/>
  <c r="S38" i="29"/>
  <c r="L38" i="29"/>
  <c r="S37" i="29"/>
  <c r="S36" i="29"/>
  <c r="S35" i="29"/>
  <c r="L35" i="29"/>
  <c r="K35" i="29"/>
  <c r="S34" i="29"/>
  <c r="M34" i="29"/>
  <c r="N34" i="29" s="1"/>
  <c r="S33" i="29"/>
  <c r="N33" i="29"/>
  <c r="M33" i="29"/>
  <c r="S32" i="29"/>
  <c r="S31" i="29"/>
  <c r="S30" i="29"/>
  <c r="S29" i="29"/>
  <c r="R26" i="29"/>
  <c r="T22" i="29"/>
  <c r="T21" i="29"/>
  <c r="K21" i="29" s="1"/>
  <c r="T20" i="29"/>
  <c r="K20" i="29" s="1"/>
  <c r="T19" i="29"/>
  <c r="U19" i="29" s="1"/>
  <c r="K19" i="29"/>
  <c r="T18" i="29"/>
  <c r="U18" i="29" s="1"/>
  <c r="T17" i="29"/>
  <c r="K17" i="29"/>
  <c r="T16" i="29"/>
  <c r="U16" i="29" s="1"/>
  <c r="T15" i="29"/>
  <c r="T14" i="29"/>
  <c r="K14" i="29" s="1"/>
  <c r="T13" i="29"/>
  <c r="T29" i="29" s="1"/>
  <c r="Y18" i="31" l="1"/>
  <c r="O18" i="31"/>
  <c r="Y20" i="31"/>
  <c r="T31" i="22"/>
  <c r="M47" i="22"/>
  <c r="K20" i="22"/>
  <c r="K13" i="21"/>
  <c r="K20" i="20"/>
  <c r="Y16" i="16"/>
  <c r="O16" i="16"/>
  <c r="Y17" i="16"/>
  <c r="O17" i="16" s="1"/>
  <c r="O13" i="16"/>
  <c r="Y15" i="16"/>
  <c r="Y19" i="16"/>
  <c r="O19" i="16" s="1"/>
  <c r="N35" i="29"/>
  <c r="M55" i="29"/>
  <c r="N55" i="29" s="1"/>
  <c r="M57" i="29"/>
  <c r="N57" i="29" s="1"/>
  <c r="O57" i="29" s="1"/>
  <c r="P57" i="29" s="1"/>
  <c r="Q57" i="29" s="1"/>
  <c r="M50" i="29"/>
  <c r="M51" i="29" s="1"/>
  <c r="K16" i="29"/>
  <c r="K15" i="29"/>
  <c r="T35" i="29"/>
  <c r="U13" i="29"/>
  <c r="U29" i="29" s="1"/>
  <c r="U15" i="29"/>
  <c r="U14" i="29"/>
  <c r="L14" i="29" s="1"/>
  <c r="L15" i="29"/>
  <c r="K18" i="29"/>
  <c r="U22" i="29"/>
  <c r="K22" i="29" s="1"/>
  <c r="Y22" i="31"/>
  <c r="O22" i="31" s="1"/>
  <c r="N22" i="31"/>
  <c r="Y21" i="31"/>
  <c r="O21" i="31" s="1"/>
  <c r="T34" i="22"/>
  <c r="K65" i="31"/>
  <c r="M53" i="31"/>
  <c r="M65" i="31" s="1"/>
  <c r="L65" i="31"/>
  <c r="N82" i="31"/>
  <c r="U17" i="31"/>
  <c r="L50" i="31"/>
  <c r="N54" i="31"/>
  <c r="M98" i="31"/>
  <c r="L97" i="31"/>
  <c r="L98" i="31"/>
  <c r="L46" i="31"/>
  <c r="M35" i="31"/>
  <c r="M82" i="31"/>
  <c r="R41" i="21"/>
  <c r="T33" i="21"/>
  <c r="M73" i="20"/>
  <c r="T34" i="20"/>
  <c r="Y18" i="16"/>
  <c r="O18" i="16" s="1"/>
  <c r="L41" i="20"/>
  <c r="L91" i="20" s="1"/>
  <c r="T42" i="20"/>
  <c r="U14" i="20"/>
  <c r="K18" i="21"/>
  <c r="K21" i="21"/>
  <c r="U21" i="21"/>
  <c r="V21" i="21" s="1"/>
  <c r="U19" i="21"/>
  <c r="K20" i="21"/>
  <c r="U31" i="21"/>
  <c r="U35" i="21"/>
  <c r="V20" i="20"/>
  <c r="K15" i="21"/>
  <c r="U33" i="21"/>
  <c r="U18" i="22"/>
  <c r="L18" i="22" s="1"/>
  <c r="L92" i="22"/>
  <c r="M59" i="22"/>
  <c r="L59" i="22"/>
  <c r="T35" i="22"/>
  <c r="M71" i="22"/>
  <c r="K18" i="22"/>
  <c r="K21" i="22"/>
  <c r="M35" i="22"/>
  <c r="N69" i="22"/>
  <c r="N71" i="22" s="1"/>
  <c r="T37" i="22"/>
  <c r="M40" i="22"/>
  <c r="M89" i="22" s="1"/>
  <c r="N38" i="22"/>
  <c r="M92" i="22"/>
  <c r="O64" i="22"/>
  <c r="P64" i="22" s="1"/>
  <c r="Q64" i="22" s="1"/>
  <c r="O39" i="22"/>
  <c r="P39" i="22" s="1"/>
  <c r="Q39" i="22" s="1"/>
  <c r="N45" i="22"/>
  <c r="O45" i="22" s="1"/>
  <c r="P45" i="22" s="1"/>
  <c r="Q45" i="22" s="1"/>
  <c r="O74" i="22"/>
  <c r="U36" i="22"/>
  <c r="V20" i="22"/>
  <c r="M20" i="22" s="1"/>
  <c r="V21" i="22"/>
  <c r="M21" i="22" s="1"/>
  <c r="N50" i="22"/>
  <c r="M51" i="22"/>
  <c r="K15" i="22"/>
  <c r="U19" i="22"/>
  <c r="U29" i="22"/>
  <c r="U14" i="22"/>
  <c r="U30" i="22" s="1"/>
  <c r="U15" i="22"/>
  <c r="L15" i="22" s="1"/>
  <c r="U16" i="22"/>
  <c r="U17" i="22"/>
  <c r="O34" i="22"/>
  <c r="P34" i="22" s="1"/>
  <c r="Q34" i="22" s="1"/>
  <c r="U37" i="22"/>
  <c r="N43" i="22"/>
  <c r="O44" i="22"/>
  <c r="P44" i="22" s="1"/>
  <c r="Q44" i="22" s="1"/>
  <c r="M76" i="22"/>
  <c r="T30" i="22"/>
  <c r="T33" i="22"/>
  <c r="T36" i="22"/>
  <c r="L40" i="22"/>
  <c r="T41" i="22"/>
  <c r="R46" i="22"/>
  <c r="R58" i="22"/>
  <c r="N65" i="22"/>
  <c r="O65" i="22" s="1"/>
  <c r="P65" i="22" s="1"/>
  <c r="Q65" i="22" s="1"/>
  <c r="R70" i="22"/>
  <c r="N75" i="22"/>
  <c r="O75" i="22" s="1"/>
  <c r="P75" i="22" s="1"/>
  <c r="Q75" i="22" s="1"/>
  <c r="K17" i="22"/>
  <c r="L51" i="22"/>
  <c r="U22" i="22"/>
  <c r="U38" i="22" s="1"/>
  <c r="T29" i="22"/>
  <c r="N33" i="22"/>
  <c r="L47" i="22"/>
  <c r="K16" i="22"/>
  <c r="L21" i="22"/>
  <c r="T38" i="22"/>
  <c r="L20" i="22"/>
  <c r="U32" i="21"/>
  <c r="M97" i="31"/>
  <c r="N53" i="31"/>
  <c r="N65" i="31" s="1"/>
  <c r="N98" i="31"/>
  <c r="O54" i="31"/>
  <c r="O75" i="31"/>
  <c r="M40" i="31"/>
  <c r="M95" i="31" s="1"/>
  <c r="N38" i="31"/>
  <c r="O43" i="31"/>
  <c r="N35" i="31"/>
  <c r="O34" i="31"/>
  <c r="R81" i="31"/>
  <c r="N76" i="31"/>
  <c r="O76" i="31" s="1"/>
  <c r="P76" i="31" s="1"/>
  <c r="Q76" i="31" s="1"/>
  <c r="M44" i="31"/>
  <c r="N44" i="31" s="1"/>
  <c r="O44" i="31" s="1"/>
  <c r="P44" i="31" s="1"/>
  <c r="Q44" i="31" s="1"/>
  <c r="L40" i="31"/>
  <c r="L95" i="31" s="1"/>
  <c r="O80" i="31"/>
  <c r="M77" i="31"/>
  <c r="M45" i="31"/>
  <c r="N45" i="31" s="1"/>
  <c r="O45" i="31" s="1"/>
  <c r="P45" i="31" s="1"/>
  <c r="Q45" i="31" s="1"/>
  <c r="R39" i="31"/>
  <c r="U16" i="31"/>
  <c r="K16" i="31" s="1"/>
  <c r="U15" i="31"/>
  <c r="K15" i="31" s="1"/>
  <c r="U14" i="31"/>
  <c r="K14" i="31" s="1"/>
  <c r="U13" i="31"/>
  <c r="M74" i="21"/>
  <c r="M49" i="21"/>
  <c r="P61" i="21"/>
  <c r="V18" i="21"/>
  <c r="V36" i="21" s="1"/>
  <c r="W21" i="21"/>
  <c r="N21" i="21" s="1"/>
  <c r="P67" i="21"/>
  <c r="Q67" i="21" s="1"/>
  <c r="O77" i="21"/>
  <c r="O36" i="21"/>
  <c r="P36" i="21" s="1"/>
  <c r="Q36" i="21" s="1"/>
  <c r="N40" i="21"/>
  <c r="M42" i="21"/>
  <c r="M92" i="21" s="1"/>
  <c r="N47" i="21"/>
  <c r="O47" i="21" s="1"/>
  <c r="P47" i="21" s="1"/>
  <c r="Q47" i="21" s="1"/>
  <c r="V20" i="21"/>
  <c r="V38" i="21" s="1"/>
  <c r="M54" i="21"/>
  <c r="V13" i="21"/>
  <c r="T32" i="21"/>
  <c r="T35" i="21"/>
  <c r="T38" i="21"/>
  <c r="L42" i="21"/>
  <c r="L92" i="21" s="1"/>
  <c r="T43" i="21"/>
  <c r="R48" i="21"/>
  <c r="M58" i="21"/>
  <c r="N72" i="21"/>
  <c r="L94" i="21"/>
  <c r="L95" i="21"/>
  <c r="U38" i="21"/>
  <c r="L54" i="21"/>
  <c r="M79" i="21"/>
  <c r="M94" i="21"/>
  <c r="U22" i="21"/>
  <c r="T31" i="21"/>
  <c r="N35" i="21"/>
  <c r="T37" i="21"/>
  <c r="R46" i="21"/>
  <c r="L49" i="21"/>
  <c r="N57" i="21"/>
  <c r="O68" i="21"/>
  <c r="P68" i="21" s="1"/>
  <c r="Q68" i="21" s="1"/>
  <c r="R73" i="21"/>
  <c r="N78" i="21"/>
  <c r="O78" i="21" s="1"/>
  <c r="P78" i="21" s="1"/>
  <c r="Q78" i="21" s="1"/>
  <c r="M37" i="21"/>
  <c r="T40" i="21"/>
  <c r="R60" i="21"/>
  <c r="L62" i="21"/>
  <c r="L20" i="21"/>
  <c r="T34" i="21"/>
  <c r="T36" i="21"/>
  <c r="U36" i="21"/>
  <c r="K92" i="21"/>
  <c r="L18" i="21"/>
  <c r="U33" i="20"/>
  <c r="N51" i="20"/>
  <c r="U21" i="20"/>
  <c r="T31" i="20"/>
  <c r="L61" i="20"/>
  <c r="Q60" i="20"/>
  <c r="N71" i="20"/>
  <c r="R72" i="20"/>
  <c r="R58" i="20"/>
  <c r="R45" i="20"/>
  <c r="O76" i="20"/>
  <c r="O66" i="20"/>
  <c r="T32" i="20"/>
  <c r="N35" i="20"/>
  <c r="O35" i="20" s="1"/>
  <c r="P35" i="20" s="1"/>
  <c r="Q35" i="20" s="1"/>
  <c r="T38" i="20"/>
  <c r="O39" i="20"/>
  <c r="M44" i="20"/>
  <c r="Q59" i="20"/>
  <c r="K92" i="20"/>
  <c r="L93" i="20"/>
  <c r="L94" i="20"/>
  <c r="U19" i="20"/>
  <c r="U37" i="20"/>
  <c r="M40" i="20"/>
  <c r="N40" i="20" s="1"/>
  <c r="O40" i="20" s="1"/>
  <c r="P40" i="20" s="1"/>
  <c r="Q40" i="20" s="1"/>
  <c r="M54" i="20"/>
  <c r="N55" i="20"/>
  <c r="N67" i="20"/>
  <c r="O67" i="20" s="1"/>
  <c r="P67" i="20" s="1"/>
  <c r="Q67" i="20" s="1"/>
  <c r="N77" i="20"/>
  <c r="O77" i="20" s="1"/>
  <c r="P77" i="20" s="1"/>
  <c r="Q77" i="20" s="1"/>
  <c r="T30" i="20"/>
  <c r="T36" i="20"/>
  <c r="L47" i="20"/>
  <c r="M68" i="20"/>
  <c r="M92" i="20" s="1"/>
  <c r="U13" i="20"/>
  <c r="T39" i="20"/>
  <c r="T33" i="20"/>
  <c r="T35" i="20"/>
  <c r="M78" i="20"/>
  <c r="N44" i="29"/>
  <c r="O44" i="29" s="1"/>
  <c r="P44" i="29" s="1"/>
  <c r="Q44" i="29" s="1"/>
  <c r="R44" i="29"/>
  <c r="N54" i="29"/>
  <c r="M91" i="29"/>
  <c r="V18" i="29"/>
  <c r="M18" i="29" s="1"/>
  <c r="N43" i="29"/>
  <c r="N92" i="29"/>
  <c r="O55" i="29"/>
  <c r="V19" i="29"/>
  <c r="M19" i="29" s="1"/>
  <c r="N56" i="29"/>
  <c r="O56" i="29" s="1"/>
  <c r="P56" i="29" s="1"/>
  <c r="Q56" i="29" s="1"/>
  <c r="R56" i="29"/>
  <c r="O34" i="29"/>
  <c r="P34" i="29" s="1"/>
  <c r="Q34" i="29" s="1"/>
  <c r="V16" i="29"/>
  <c r="V32" i="29" s="1"/>
  <c r="L16" i="29"/>
  <c r="V14" i="29"/>
  <c r="V30" i="29" s="1"/>
  <c r="U21" i="29"/>
  <c r="U37" i="29" s="1"/>
  <c r="O33" i="29"/>
  <c r="M35" i="29"/>
  <c r="U35" i="29"/>
  <c r="T38" i="29"/>
  <c r="M46" i="29"/>
  <c r="N46" i="29" s="1"/>
  <c r="O46" i="29" s="1"/>
  <c r="P46" i="29" s="1"/>
  <c r="Q46" i="29" s="1"/>
  <c r="N50" i="29"/>
  <c r="L59" i="29"/>
  <c r="L91" i="29"/>
  <c r="U20" i="29"/>
  <c r="L20" i="29" s="1"/>
  <c r="T32" i="29"/>
  <c r="T34" i="29"/>
  <c r="M38" i="29"/>
  <c r="M45" i="29"/>
  <c r="N45" i="29" s="1"/>
  <c r="O45" i="29" s="1"/>
  <c r="P45" i="29" s="1"/>
  <c r="Q45" i="29" s="1"/>
  <c r="M90" i="29"/>
  <c r="M92" i="29"/>
  <c r="L19" i="29"/>
  <c r="U32" i="29"/>
  <c r="U34" i="29"/>
  <c r="N58" i="29"/>
  <c r="O58" i="29" s="1"/>
  <c r="P58" i="29" s="1"/>
  <c r="Q58" i="29" s="1"/>
  <c r="K90" i="29"/>
  <c r="L18" i="29"/>
  <c r="T31" i="29"/>
  <c r="T37" i="29"/>
  <c r="R39" i="29"/>
  <c r="U17" i="29"/>
  <c r="T30" i="29"/>
  <c r="T33" i="29"/>
  <c r="T36" i="29"/>
  <c r="L40" i="29"/>
  <c r="L89" i="29" s="1"/>
  <c r="T41" i="29"/>
  <c r="Z22" i="31" l="1"/>
  <c r="P22" i="31" s="1"/>
  <c r="Z20" i="31"/>
  <c r="P20" i="31" s="1"/>
  <c r="V17" i="31"/>
  <c r="L17" i="31" s="1"/>
  <c r="Z18" i="31"/>
  <c r="K17" i="31"/>
  <c r="O20" i="31"/>
  <c r="V18" i="22"/>
  <c r="U34" i="22"/>
  <c r="V31" i="21"/>
  <c r="M13" i="21"/>
  <c r="L13" i="21"/>
  <c r="K14" i="20"/>
  <c r="K21" i="20"/>
  <c r="U30" i="20"/>
  <c r="L20" i="20"/>
  <c r="K19" i="20"/>
  <c r="Z18" i="16"/>
  <c r="Q18" i="16" s="1"/>
  <c r="O15" i="16"/>
  <c r="O24" i="16" s="1"/>
  <c r="M59" i="29"/>
  <c r="R57" i="29"/>
  <c r="M16" i="29"/>
  <c r="V13" i="29"/>
  <c r="V29" i="29" s="1"/>
  <c r="U41" i="29"/>
  <c r="U38" i="29"/>
  <c r="V22" i="29"/>
  <c r="V41" i="29" s="1"/>
  <c r="U30" i="29"/>
  <c r="V34" i="29"/>
  <c r="V15" i="29"/>
  <c r="U31" i="29"/>
  <c r="V35" i="29"/>
  <c r="K13" i="29"/>
  <c r="K24" i="29" s="1"/>
  <c r="K25" i="29" s="1"/>
  <c r="K27" i="29" s="1"/>
  <c r="K79" i="29" s="1"/>
  <c r="K69" i="15" s="1"/>
  <c r="AA22" i="31"/>
  <c r="Q22" i="31" s="1"/>
  <c r="Z21" i="31"/>
  <c r="P21" i="31" s="1"/>
  <c r="R44" i="31"/>
  <c r="R76" i="31"/>
  <c r="R36" i="21"/>
  <c r="M21" i="21"/>
  <c r="M20" i="21"/>
  <c r="V39" i="21"/>
  <c r="U31" i="20"/>
  <c r="V14" i="20"/>
  <c r="U38" i="20"/>
  <c r="K13" i="20"/>
  <c r="U39" i="20"/>
  <c r="V37" i="20"/>
  <c r="M18" i="21"/>
  <c r="R59" i="21"/>
  <c r="M91" i="22"/>
  <c r="V33" i="21"/>
  <c r="V32" i="21"/>
  <c r="U37" i="21"/>
  <c r="U39" i="21"/>
  <c r="V19" i="21"/>
  <c r="L19" i="21"/>
  <c r="L21" i="21"/>
  <c r="U34" i="20"/>
  <c r="U36" i="20"/>
  <c r="V33" i="20"/>
  <c r="W20" i="20"/>
  <c r="M20" i="20" s="1"/>
  <c r="U32" i="20"/>
  <c r="U34" i="21"/>
  <c r="R67" i="21"/>
  <c r="R34" i="22"/>
  <c r="U31" i="22"/>
  <c r="O69" i="22"/>
  <c r="O71" i="22" s="1"/>
  <c r="U41" i="22"/>
  <c r="V37" i="22"/>
  <c r="R45" i="22"/>
  <c r="V17" i="22"/>
  <c r="M17" i="22" s="1"/>
  <c r="O50" i="22"/>
  <c r="N51" i="22"/>
  <c r="P74" i="22"/>
  <c r="O76" i="22"/>
  <c r="N35" i="22"/>
  <c r="O33" i="22"/>
  <c r="N92" i="22"/>
  <c r="V16" i="22"/>
  <c r="V32" i="22" s="1"/>
  <c r="U32" i="22"/>
  <c r="W20" i="22"/>
  <c r="N20" i="22" s="1"/>
  <c r="R44" i="22"/>
  <c r="V22" i="22"/>
  <c r="V38" i="22" s="1"/>
  <c r="V41" i="22"/>
  <c r="K22" i="22"/>
  <c r="L16" i="22"/>
  <c r="V19" i="22"/>
  <c r="V35" i="22" s="1"/>
  <c r="R65" i="22"/>
  <c r="L13" i="22"/>
  <c r="K13" i="22"/>
  <c r="N47" i="22"/>
  <c r="O43" i="22"/>
  <c r="V15" i="22"/>
  <c r="M15" i="22" s="1"/>
  <c r="L19" i="22"/>
  <c r="W21" i="22"/>
  <c r="N21" i="22" s="1"/>
  <c r="V36" i="22"/>
  <c r="R56" i="22"/>
  <c r="R75" i="22"/>
  <c r="U35" i="22"/>
  <c r="L17" i="22"/>
  <c r="P69" i="22"/>
  <c r="U33" i="22"/>
  <c r="R64" i="22"/>
  <c r="L89" i="22"/>
  <c r="W18" i="22"/>
  <c r="N18" i="22" s="1"/>
  <c r="V14" i="22"/>
  <c r="M14" i="22" s="1"/>
  <c r="R57" i="22"/>
  <c r="N76" i="22"/>
  <c r="N40" i="22"/>
  <c r="N89" i="22" s="1"/>
  <c r="O38" i="22"/>
  <c r="N59" i="22"/>
  <c r="N91" i="22"/>
  <c r="M18" i="22"/>
  <c r="L14" i="22"/>
  <c r="V34" i="22"/>
  <c r="R39" i="22"/>
  <c r="O98" i="31"/>
  <c r="P54" i="31"/>
  <c r="N40" i="31"/>
  <c r="N95" i="31" s="1"/>
  <c r="O38" i="31"/>
  <c r="V14" i="31"/>
  <c r="L14" i="31" s="1"/>
  <c r="O35" i="31"/>
  <c r="P34" i="31"/>
  <c r="V13" i="31"/>
  <c r="K13" i="31"/>
  <c r="V15" i="31"/>
  <c r="L15" i="31" s="1"/>
  <c r="M46" i="31"/>
  <c r="N77" i="31"/>
  <c r="R45" i="31"/>
  <c r="O82" i="31"/>
  <c r="P80" i="31"/>
  <c r="N50" i="31"/>
  <c r="N46" i="31"/>
  <c r="P75" i="31"/>
  <c r="O77" i="31"/>
  <c r="N97" i="31"/>
  <c r="O53" i="31"/>
  <c r="O65" i="31" s="1"/>
  <c r="V16" i="31"/>
  <c r="P43" i="31"/>
  <c r="O46" i="31"/>
  <c r="W13" i="21"/>
  <c r="V22" i="21"/>
  <c r="V40" i="21" s="1"/>
  <c r="K22" i="21"/>
  <c r="O40" i="21"/>
  <c r="N42" i="21"/>
  <c r="N92" i="21" s="1"/>
  <c r="M62" i="21"/>
  <c r="O57" i="21"/>
  <c r="N94" i="21"/>
  <c r="N54" i="21"/>
  <c r="W18" i="21"/>
  <c r="N18" i="21" s="1"/>
  <c r="N49" i="21"/>
  <c r="P77" i="21"/>
  <c r="O79" i="21"/>
  <c r="R78" i="21"/>
  <c r="U40" i="21"/>
  <c r="W39" i="21"/>
  <c r="N74" i="21"/>
  <c r="O72" i="21"/>
  <c r="R47" i="21"/>
  <c r="V34" i="21"/>
  <c r="R61" i="21"/>
  <c r="X21" i="21"/>
  <c r="X39" i="21" s="1"/>
  <c r="N37" i="21"/>
  <c r="O35" i="21"/>
  <c r="U43" i="21"/>
  <c r="M95" i="21"/>
  <c r="N58" i="21"/>
  <c r="N62" i="21" s="1"/>
  <c r="W20" i="21"/>
  <c r="N20" i="21" s="1"/>
  <c r="R68" i="21"/>
  <c r="N79" i="21"/>
  <c r="R46" i="20"/>
  <c r="R60" i="20"/>
  <c r="O51" i="20"/>
  <c r="R35" i="20"/>
  <c r="V21" i="20"/>
  <c r="L21" i="20" s="1"/>
  <c r="M51" i="20"/>
  <c r="N78" i="20"/>
  <c r="R67" i="20"/>
  <c r="N73" i="20"/>
  <c r="O71" i="20"/>
  <c r="R40" i="20"/>
  <c r="M41" i="20"/>
  <c r="O55" i="20"/>
  <c r="N94" i="20"/>
  <c r="U35" i="20"/>
  <c r="P76" i="20"/>
  <c r="O78" i="20"/>
  <c r="M47" i="20"/>
  <c r="N44" i="20"/>
  <c r="V13" i="20"/>
  <c r="L13" i="20" s="1"/>
  <c r="V19" i="20"/>
  <c r="N68" i="20"/>
  <c r="N92" i="20" s="1"/>
  <c r="R77" i="20"/>
  <c r="N36" i="20"/>
  <c r="U42" i="20"/>
  <c r="P66" i="20"/>
  <c r="O68" i="20"/>
  <c r="O92" i="20" s="1"/>
  <c r="R59" i="20"/>
  <c r="O41" i="20"/>
  <c r="O91" i="20" s="1"/>
  <c r="P39" i="20"/>
  <c r="M61" i="20"/>
  <c r="N54" i="20"/>
  <c r="M93" i="20"/>
  <c r="N41" i="20"/>
  <c r="N91" i="20" s="1"/>
  <c r="U36" i="29"/>
  <c r="O92" i="29"/>
  <c r="P55" i="29"/>
  <c r="O43" i="29"/>
  <c r="N47" i="29"/>
  <c r="W18" i="29"/>
  <c r="N18" i="29"/>
  <c r="W34" i="29"/>
  <c r="V20" i="29"/>
  <c r="M20" i="29" s="1"/>
  <c r="L21" i="29"/>
  <c r="M47" i="29"/>
  <c r="N91" i="29"/>
  <c r="N59" i="29"/>
  <c r="O54" i="29"/>
  <c r="O50" i="29"/>
  <c r="N51" i="29"/>
  <c r="M40" i="29"/>
  <c r="N38" i="29"/>
  <c r="M14" i="29"/>
  <c r="W16" i="29"/>
  <c r="W32" i="29" s="1"/>
  <c r="R46" i="29"/>
  <c r="V21" i="29"/>
  <c r="V37" i="29" s="1"/>
  <c r="M21" i="29"/>
  <c r="V17" i="29"/>
  <c r="M17" i="29" s="1"/>
  <c r="O35" i="29"/>
  <c r="P33" i="29"/>
  <c r="W13" i="29"/>
  <c r="W29" i="29" s="1"/>
  <c r="U33" i="29"/>
  <c r="W14" i="29"/>
  <c r="N14" i="29"/>
  <c r="L17" i="29"/>
  <c r="R34" i="29"/>
  <c r="W19" i="29"/>
  <c r="W35" i="29" s="1"/>
  <c r="R45" i="29"/>
  <c r="R58" i="29"/>
  <c r="W17" i="31" l="1"/>
  <c r="M17" i="31"/>
  <c r="L16" i="31"/>
  <c r="AA18" i="31"/>
  <c r="Q18" i="31" s="1"/>
  <c r="R18" i="31" s="1"/>
  <c r="AA20" i="31"/>
  <c r="Q20" i="31"/>
  <c r="K24" i="31"/>
  <c r="K25" i="31" s="1"/>
  <c r="P18" i="31"/>
  <c r="M13" i="31"/>
  <c r="L13" i="31"/>
  <c r="N16" i="21"/>
  <c r="L22" i="21"/>
  <c r="N17" i="21"/>
  <c r="L26" i="20"/>
  <c r="K26" i="20"/>
  <c r="K25" i="20"/>
  <c r="V31" i="20"/>
  <c r="L19" i="20"/>
  <c r="K27" i="20"/>
  <c r="L14" i="20"/>
  <c r="L25" i="20" s="1"/>
  <c r="P18" i="16"/>
  <c r="V38" i="29"/>
  <c r="N19" i="29"/>
  <c r="L22" i="29"/>
  <c r="W22" i="29"/>
  <c r="W41" i="29" s="1"/>
  <c r="L13" i="29"/>
  <c r="L24" i="29" s="1"/>
  <c r="L25" i="29" s="1"/>
  <c r="L27" i="29" s="1"/>
  <c r="L79" i="29" s="1"/>
  <c r="L69" i="15" s="1"/>
  <c r="M22" i="29"/>
  <c r="M15" i="29"/>
  <c r="W15" i="29"/>
  <c r="W31" i="29" s="1"/>
  <c r="M13" i="29"/>
  <c r="V31" i="29"/>
  <c r="V36" i="29"/>
  <c r="AA21" i="31"/>
  <c r="Q21" i="31" s="1"/>
  <c r="W38" i="21"/>
  <c r="V35" i="21"/>
  <c r="V38" i="20"/>
  <c r="W14" i="20"/>
  <c r="M14" i="20" s="1"/>
  <c r="X20" i="20"/>
  <c r="V42" i="20"/>
  <c r="W33" i="20"/>
  <c r="O21" i="21"/>
  <c r="V43" i="21"/>
  <c r="W19" i="21"/>
  <c r="W37" i="21" s="1"/>
  <c r="W34" i="21"/>
  <c r="V37" i="21"/>
  <c r="M19" i="21"/>
  <c r="W38" i="20"/>
  <c r="V36" i="20"/>
  <c r="V34" i="20"/>
  <c r="L22" i="22"/>
  <c r="L24" i="22" s="1"/>
  <c r="L25" i="22" s="1"/>
  <c r="L27" i="22" s="1"/>
  <c r="L79" i="22" s="1"/>
  <c r="L73" i="18" s="1"/>
  <c r="M19" i="22"/>
  <c r="V31" i="22"/>
  <c r="M16" i="22"/>
  <c r="W37" i="22"/>
  <c r="V29" i="22"/>
  <c r="V30" i="22"/>
  <c r="W34" i="22"/>
  <c r="P76" i="22"/>
  <c r="Q74" i="22"/>
  <c r="O40" i="22"/>
  <c r="P38" i="22"/>
  <c r="Q69" i="22"/>
  <c r="Q71" i="22" s="1"/>
  <c r="P71" i="22"/>
  <c r="W19" i="22"/>
  <c r="N19" i="22"/>
  <c r="W22" i="22"/>
  <c r="W41" i="22" s="1"/>
  <c r="O91" i="22"/>
  <c r="O59" i="22"/>
  <c r="R59" i="22" s="1"/>
  <c r="W16" i="22"/>
  <c r="N16" i="22" s="1"/>
  <c r="X18" i="22"/>
  <c r="O18" i="22" s="1"/>
  <c r="X21" i="22"/>
  <c r="O21" i="22" s="1"/>
  <c r="P43" i="22"/>
  <c r="O47" i="22"/>
  <c r="O51" i="22"/>
  <c r="P50" i="22"/>
  <c r="O92" i="22"/>
  <c r="K24" i="22"/>
  <c r="X20" i="22"/>
  <c r="O20" i="22" s="1"/>
  <c r="W17" i="22"/>
  <c r="N17" i="22" s="1"/>
  <c r="W36" i="22"/>
  <c r="P33" i="22"/>
  <c r="O35" i="22"/>
  <c r="V33" i="22"/>
  <c r="W14" i="22"/>
  <c r="N14" i="22" s="1"/>
  <c r="W15" i="22"/>
  <c r="W31" i="22" s="1"/>
  <c r="W29" i="22"/>
  <c r="M13" i="22"/>
  <c r="W13" i="31"/>
  <c r="W14" i="31"/>
  <c r="W16" i="31"/>
  <c r="P77" i="31"/>
  <c r="Q75" i="31"/>
  <c r="Q77" i="31" s="1"/>
  <c r="R77" i="31" s="1"/>
  <c r="R75" i="31"/>
  <c r="O50" i="31"/>
  <c r="P46" i="31"/>
  <c r="Q43" i="31"/>
  <c r="Q46" i="31" s="1"/>
  <c r="O97" i="31"/>
  <c r="P53" i="31"/>
  <c r="P65" i="31" s="1"/>
  <c r="P82" i="31"/>
  <c r="Q80" i="31"/>
  <c r="Q82" i="31" s="1"/>
  <c r="O40" i="31"/>
  <c r="O95" i="31" s="1"/>
  <c r="P38" i="31"/>
  <c r="W15" i="31"/>
  <c r="M15" i="31" s="1"/>
  <c r="P35" i="31"/>
  <c r="Q34" i="31"/>
  <c r="Q35" i="31" s="1"/>
  <c r="P98" i="31"/>
  <c r="Q54" i="31"/>
  <c r="O54" i="21"/>
  <c r="O17" i="21"/>
  <c r="W35" i="21"/>
  <c r="O37" i="21"/>
  <c r="P35" i="21"/>
  <c r="W32" i="21"/>
  <c r="P79" i="21"/>
  <c r="Q77" i="21"/>
  <c r="Q79" i="21" s="1"/>
  <c r="O49" i="21"/>
  <c r="W22" i="21"/>
  <c r="W40" i="21" s="1"/>
  <c r="X20" i="21"/>
  <c r="X38" i="21" s="1"/>
  <c r="P57" i="21"/>
  <c r="O94" i="21"/>
  <c r="X33" i="21"/>
  <c r="X18" i="21"/>
  <c r="O18" i="21" s="1"/>
  <c r="O42" i="21"/>
  <c r="P40" i="21"/>
  <c r="X13" i="21"/>
  <c r="N13" i="21" s="1"/>
  <c r="N95" i="21"/>
  <c r="O58" i="21"/>
  <c r="Y21" i="21"/>
  <c r="P21" i="21" s="1"/>
  <c r="W33" i="21"/>
  <c r="W36" i="21"/>
  <c r="L24" i="21"/>
  <c r="L27" i="21" s="1"/>
  <c r="W31" i="21"/>
  <c r="O74" i="21"/>
  <c r="P72" i="21"/>
  <c r="K24" i="21"/>
  <c r="K27" i="21" s="1"/>
  <c r="V30" i="20"/>
  <c r="W21" i="20"/>
  <c r="V39" i="20"/>
  <c r="P71" i="20"/>
  <c r="O73" i="20"/>
  <c r="W19" i="20"/>
  <c r="M19" i="20" s="1"/>
  <c r="N47" i="20"/>
  <c r="O44" i="20"/>
  <c r="P78" i="20"/>
  <c r="Q76" i="20"/>
  <c r="Q78" i="20" s="1"/>
  <c r="W31" i="20"/>
  <c r="O36" i="20"/>
  <c r="P55" i="20"/>
  <c r="O94" i="20"/>
  <c r="N61" i="20"/>
  <c r="O54" i="20"/>
  <c r="N93" i="20"/>
  <c r="P68" i="20"/>
  <c r="P92" i="20" s="1"/>
  <c r="Q66" i="20"/>
  <c r="Q68" i="20" s="1"/>
  <c r="Q92" i="20" s="1"/>
  <c r="W37" i="20"/>
  <c r="V32" i="20"/>
  <c r="W13" i="20"/>
  <c r="M13" i="20" s="1"/>
  <c r="V35" i="20"/>
  <c r="P41" i="20"/>
  <c r="P91" i="20" s="1"/>
  <c r="Q39" i="20"/>
  <c r="Q41" i="20" s="1"/>
  <c r="Q91" i="20" s="1"/>
  <c r="M91" i="20"/>
  <c r="K87" i="29"/>
  <c r="K99" i="29" s="1"/>
  <c r="K100" i="29" s="1"/>
  <c r="K80" i="29" s="1"/>
  <c r="N40" i="29"/>
  <c r="N89" i="29" s="1"/>
  <c r="O38" i="29"/>
  <c r="O91" i="29"/>
  <c r="O59" i="29"/>
  <c r="R59" i="29" s="1"/>
  <c r="P54" i="29"/>
  <c r="X22" i="29"/>
  <c r="X41" i="29" s="1"/>
  <c r="N22" i="29"/>
  <c r="V33" i="29"/>
  <c r="N16" i="29"/>
  <c r="X14" i="29"/>
  <c r="O14" i="29" s="1"/>
  <c r="X30" i="29"/>
  <c r="M89" i="29"/>
  <c r="W38" i="29"/>
  <c r="X18" i="29"/>
  <c r="X34" i="29" s="1"/>
  <c r="O18" i="29"/>
  <c r="P43" i="29"/>
  <c r="O47" i="29"/>
  <c r="P35" i="29"/>
  <c r="Q33" i="29"/>
  <c r="Q35" i="29" s="1"/>
  <c r="R35" i="29" s="1"/>
  <c r="X16" i="29"/>
  <c r="O16" i="29"/>
  <c r="X13" i="29"/>
  <c r="X29" i="29" s="1"/>
  <c r="W21" i="29"/>
  <c r="N21" i="29" s="1"/>
  <c r="P92" i="29"/>
  <c r="Q55" i="29"/>
  <c r="N90" i="29"/>
  <c r="W17" i="29"/>
  <c r="N17" i="29"/>
  <c r="W33" i="29"/>
  <c r="P50" i="29"/>
  <c r="O51" i="29"/>
  <c r="X19" i="29"/>
  <c r="O19" i="29" s="1"/>
  <c r="W30" i="29"/>
  <c r="W20" i="29"/>
  <c r="N20" i="29"/>
  <c r="W36" i="29"/>
  <c r="O90" i="29"/>
  <c r="L24" i="31" l="1"/>
  <c r="L25" i="31" s="1"/>
  <c r="L27" i="31" s="1"/>
  <c r="X17" i="31"/>
  <c r="N17" i="31" s="1"/>
  <c r="M14" i="31"/>
  <c r="M16" i="31"/>
  <c r="R71" i="22"/>
  <c r="N27" i="21"/>
  <c r="N28" i="21"/>
  <c r="O16" i="21"/>
  <c r="O28" i="21" s="1"/>
  <c r="M26" i="20"/>
  <c r="X14" i="20"/>
  <c r="N14" i="20"/>
  <c r="N20" i="20"/>
  <c r="L27" i="20"/>
  <c r="L28" i="20" s="1"/>
  <c r="L81" i="20" s="1"/>
  <c r="L64" i="16" s="1"/>
  <c r="W30" i="20"/>
  <c r="M21" i="20"/>
  <c r="M27" i="20" s="1"/>
  <c r="K70" i="15"/>
  <c r="K81" i="29"/>
  <c r="R33" i="29"/>
  <c r="X35" i="29"/>
  <c r="M24" i="29"/>
  <c r="M25" i="29" s="1"/>
  <c r="M27" i="29" s="1"/>
  <c r="M79" i="29" s="1"/>
  <c r="M69" i="15" s="1"/>
  <c r="X15" i="29"/>
  <c r="N15" i="29"/>
  <c r="R46" i="31"/>
  <c r="R82" i="31"/>
  <c r="R80" i="31"/>
  <c r="X36" i="21"/>
  <c r="R79" i="21"/>
  <c r="X33" i="20"/>
  <c r="Y20" i="20"/>
  <c r="X31" i="20"/>
  <c r="W42" i="20"/>
  <c r="N19" i="21"/>
  <c r="O20" i="21"/>
  <c r="X35" i="21"/>
  <c r="X19" i="21"/>
  <c r="X37" i="21" s="1"/>
  <c r="W34" i="20"/>
  <c r="P51" i="20"/>
  <c r="X38" i="20"/>
  <c r="W36" i="20"/>
  <c r="X36" i="20"/>
  <c r="W35" i="20"/>
  <c r="N15" i="22"/>
  <c r="X34" i="22"/>
  <c r="X36" i="22"/>
  <c r="M22" i="22"/>
  <c r="M24" i="22" s="1"/>
  <c r="M25" i="22" s="1"/>
  <c r="M27" i="22" s="1"/>
  <c r="M79" i="22" s="1"/>
  <c r="M73" i="18" s="1"/>
  <c r="W32" i="22"/>
  <c r="L87" i="22"/>
  <c r="L99" i="22" s="1"/>
  <c r="L100" i="22" s="1"/>
  <c r="L80" i="22" s="1"/>
  <c r="L74" i="18" s="1"/>
  <c r="K25" i="22"/>
  <c r="K27" i="22" s="1"/>
  <c r="X19" i="22"/>
  <c r="O19" i="22" s="1"/>
  <c r="Q50" i="22"/>
  <c r="Q51" i="22" s="1"/>
  <c r="P51" i="22"/>
  <c r="X17" i="22"/>
  <c r="O17" i="22" s="1"/>
  <c r="Y18" i="22"/>
  <c r="P18" i="22"/>
  <c r="P91" i="22"/>
  <c r="P59" i="22"/>
  <c r="R69" i="22"/>
  <c r="X14" i="22"/>
  <c r="X30" i="22" s="1"/>
  <c r="W30" i="22"/>
  <c r="W33" i="22"/>
  <c r="Q92" i="22"/>
  <c r="P92" i="22"/>
  <c r="W38" i="22"/>
  <c r="Q43" i="22"/>
  <c r="Q47" i="22" s="1"/>
  <c r="P47" i="22"/>
  <c r="R47" i="22" s="1"/>
  <c r="N13" i="22"/>
  <c r="Y20" i="22"/>
  <c r="Y21" i="22"/>
  <c r="P21" i="22" s="1"/>
  <c r="P40" i="22"/>
  <c r="P89" i="22" s="1"/>
  <c r="Q38" i="22"/>
  <c r="Q40" i="22" s="1"/>
  <c r="Q89" i="22" s="1"/>
  <c r="P35" i="22"/>
  <c r="Q33" i="22"/>
  <c r="Q35" i="22" s="1"/>
  <c r="X22" i="22"/>
  <c r="X41" i="22" s="1"/>
  <c r="O89" i="22"/>
  <c r="X16" i="22"/>
  <c r="X32" i="22" s="1"/>
  <c r="X15" i="22"/>
  <c r="O15" i="22" s="1"/>
  <c r="X37" i="22"/>
  <c r="W35" i="22"/>
  <c r="Q76" i="22"/>
  <c r="R76" i="22" s="1"/>
  <c r="R74" i="22"/>
  <c r="P97" i="31"/>
  <c r="Q53" i="31"/>
  <c r="X15" i="31"/>
  <c r="N15" i="31" s="1"/>
  <c r="K27" i="31"/>
  <c r="P40" i="31"/>
  <c r="Q38" i="31"/>
  <c r="Q40" i="31" s="1"/>
  <c r="Q95" i="31" s="1"/>
  <c r="Q98" i="31"/>
  <c r="R54" i="31"/>
  <c r="R98" i="31" s="1"/>
  <c r="X14" i="31"/>
  <c r="X13" i="31"/>
  <c r="N13" i="31" s="1"/>
  <c r="R35" i="31"/>
  <c r="R43" i="31"/>
  <c r="Q50" i="31"/>
  <c r="P50" i="31"/>
  <c r="R34" i="31"/>
  <c r="X16" i="31"/>
  <c r="Y13" i="21"/>
  <c r="O13" i="21" s="1"/>
  <c r="X31" i="21"/>
  <c r="M22" i="21"/>
  <c r="P49" i="21"/>
  <c r="Q45" i="21"/>
  <c r="P42" i="21"/>
  <c r="P92" i="21" s="1"/>
  <c r="Q40" i="21"/>
  <c r="Q42" i="21" s="1"/>
  <c r="Q92" i="21" s="1"/>
  <c r="W43" i="21"/>
  <c r="X32" i="21"/>
  <c r="P54" i="21"/>
  <c r="Q57" i="21"/>
  <c r="R57" i="21" s="1"/>
  <c r="R94" i="21" s="1"/>
  <c r="P94" i="21"/>
  <c r="Q72" i="21"/>
  <c r="Q74" i="21" s="1"/>
  <c r="P74" i="21"/>
  <c r="O95" i="21"/>
  <c r="P58" i="21"/>
  <c r="P62" i="21" s="1"/>
  <c r="O62" i="21"/>
  <c r="R62" i="21" s="1"/>
  <c r="X34" i="21"/>
  <c r="O92" i="21"/>
  <c r="X22" i="21"/>
  <c r="X43" i="21" s="1"/>
  <c r="Z21" i="21"/>
  <c r="R77" i="21"/>
  <c r="L29" i="21"/>
  <c r="Y18" i="21"/>
  <c r="P18" i="21" s="1"/>
  <c r="Y20" i="21"/>
  <c r="P37" i="21"/>
  <c r="Q35" i="21"/>
  <c r="P17" i="21"/>
  <c r="R66" i="20"/>
  <c r="X37" i="20"/>
  <c r="X21" i="20"/>
  <c r="N21" i="20" s="1"/>
  <c r="R41" i="20"/>
  <c r="R91" i="20" s="1"/>
  <c r="R78" i="20"/>
  <c r="R68" i="20"/>
  <c r="R76" i="20"/>
  <c r="Q71" i="20"/>
  <c r="P73" i="20"/>
  <c r="X13" i="20"/>
  <c r="N13" i="20" s="1"/>
  <c r="Y14" i="20"/>
  <c r="O47" i="20"/>
  <c r="P44" i="20"/>
  <c r="R39" i="20"/>
  <c r="Q55" i="20"/>
  <c r="Q94" i="20" s="1"/>
  <c r="P94" i="20"/>
  <c r="Q51" i="20"/>
  <c r="R50" i="20"/>
  <c r="W32" i="20"/>
  <c r="W39" i="20"/>
  <c r="P54" i="20"/>
  <c r="O93" i="20"/>
  <c r="O61" i="20"/>
  <c r="R61" i="20" s="1"/>
  <c r="Q34" i="20"/>
  <c r="Q36" i="20" s="1"/>
  <c r="P36" i="20"/>
  <c r="X19" i="20"/>
  <c r="L87" i="29"/>
  <c r="L99" i="29" s="1"/>
  <c r="L100" i="29" s="1"/>
  <c r="L80" i="29" s="1"/>
  <c r="Y13" i="29"/>
  <c r="O13" i="29" s="1"/>
  <c r="P38" i="29"/>
  <c r="O40" i="29"/>
  <c r="Q90" i="29"/>
  <c r="P90" i="29"/>
  <c r="X17" i="29"/>
  <c r="O17" i="29" s="1"/>
  <c r="Y19" i="29"/>
  <c r="P19" i="29"/>
  <c r="Y22" i="29"/>
  <c r="X21" i="29"/>
  <c r="O21" i="29" s="1"/>
  <c r="P47" i="29"/>
  <c r="Q43" i="29"/>
  <c r="Y18" i="29"/>
  <c r="P18" i="29" s="1"/>
  <c r="X38" i="29"/>
  <c r="X20" i="29"/>
  <c r="O20" i="29" s="1"/>
  <c r="W37" i="29"/>
  <c r="Y16" i="29"/>
  <c r="P16" i="29" s="1"/>
  <c r="Y14" i="29"/>
  <c r="P14" i="29" s="1"/>
  <c r="Q50" i="29"/>
  <c r="Q51" i="29" s="1"/>
  <c r="P51" i="29"/>
  <c r="Q92" i="29"/>
  <c r="R55" i="29"/>
  <c r="R92" i="29" s="1"/>
  <c r="N13" i="29"/>
  <c r="X32" i="29"/>
  <c r="P91" i="29"/>
  <c r="P59" i="29"/>
  <c r="Q54" i="29"/>
  <c r="M24" i="31" l="1"/>
  <c r="Y17" i="31"/>
  <c r="O17" i="31" s="1"/>
  <c r="N14" i="31"/>
  <c r="N16" i="31"/>
  <c r="N24" i="31" s="1"/>
  <c r="O27" i="21"/>
  <c r="P16" i="21"/>
  <c r="P28" i="21" s="1"/>
  <c r="N26" i="20"/>
  <c r="O14" i="20"/>
  <c r="O20" i="20"/>
  <c r="M25" i="20"/>
  <c r="M28" i="20" s="1"/>
  <c r="M81" i="20" s="1"/>
  <c r="M64" i="16" s="1"/>
  <c r="N19" i="20"/>
  <c r="N27" i="20" s="1"/>
  <c r="L70" i="15"/>
  <c r="L81" i="29"/>
  <c r="R51" i="29"/>
  <c r="X36" i="29"/>
  <c r="X33" i="29"/>
  <c r="X31" i="29"/>
  <c r="Y15" i="29"/>
  <c r="P15" i="29" s="1"/>
  <c r="O15" i="29"/>
  <c r="R53" i="31"/>
  <c r="R97" i="31" s="1"/>
  <c r="Q65" i="31"/>
  <c r="R65" i="31" s="1"/>
  <c r="R50" i="31"/>
  <c r="R49" i="31"/>
  <c r="L82" i="21"/>
  <c r="L64" i="17" s="1"/>
  <c r="O19" i="21"/>
  <c r="R40" i="21"/>
  <c r="R74" i="21"/>
  <c r="L89" i="20"/>
  <c r="L101" i="20" s="1"/>
  <c r="L102" i="20" s="1"/>
  <c r="L82" i="20" s="1"/>
  <c r="L83" i="20" s="1"/>
  <c r="Z20" i="20"/>
  <c r="R51" i="20"/>
  <c r="X42" i="20"/>
  <c r="N22" i="21"/>
  <c r="Q21" i="21"/>
  <c r="R21" i="21" s="1"/>
  <c r="R51" i="22"/>
  <c r="R50" i="22"/>
  <c r="R40" i="22"/>
  <c r="R89" i="22" s="1"/>
  <c r="L81" i="22"/>
  <c r="L75" i="18"/>
  <c r="Y19" i="21"/>
  <c r="R34" i="20"/>
  <c r="X35" i="20"/>
  <c r="Y21" i="20"/>
  <c r="R43" i="22"/>
  <c r="M87" i="22"/>
  <c r="M99" i="22" s="1"/>
  <c r="M100" i="22" s="1"/>
  <c r="M80" i="22" s="1"/>
  <c r="M74" i="18" s="1"/>
  <c r="R35" i="22"/>
  <c r="X29" i="22"/>
  <c r="Y17" i="22"/>
  <c r="R38" i="22"/>
  <c r="R55" i="22"/>
  <c r="R92" i="22" s="1"/>
  <c r="X33" i="22"/>
  <c r="Y15" i="22"/>
  <c r="P15" i="22" s="1"/>
  <c r="X38" i="22"/>
  <c r="Q91" i="22"/>
  <c r="Q59" i="22"/>
  <c r="R54" i="22"/>
  <c r="R91" i="22" s="1"/>
  <c r="Y14" i="22"/>
  <c r="P14" i="22" s="1"/>
  <c r="O13" i="22"/>
  <c r="K79" i="22"/>
  <c r="K73" i="18" s="1"/>
  <c r="X31" i="22"/>
  <c r="N22" i="22"/>
  <c r="Z21" i="22"/>
  <c r="Q21" i="22" s="1"/>
  <c r="R21" i="22" s="1"/>
  <c r="Y19" i="22"/>
  <c r="P19" i="22" s="1"/>
  <c r="Y16" i="22"/>
  <c r="Z20" i="22"/>
  <c r="Q20" i="22" s="1"/>
  <c r="Y22" i="22"/>
  <c r="O22" i="22" s="1"/>
  <c r="O16" i="22"/>
  <c r="R33" i="22"/>
  <c r="P20" i="22"/>
  <c r="O14" i="22"/>
  <c r="Z18" i="22"/>
  <c r="Q18" i="22" s="1"/>
  <c r="R18" i="22" s="1"/>
  <c r="X35" i="22"/>
  <c r="Y14" i="31"/>
  <c r="Y13" i="31"/>
  <c r="R38" i="31"/>
  <c r="Y15" i="31"/>
  <c r="P95" i="31"/>
  <c r="R40" i="31"/>
  <c r="R95" i="31" s="1"/>
  <c r="P26" i="31"/>
  <c r="Q97" i="31"/>
  <c r="Y16" i="31"/>
  <c r="Z20" i="21"/>
  <c r="Q20" i="21" s="1"/>
  <c r="Z18" i="21"/>
  <c r="Q18" i="21" s="1"/>
  <c r="R18" i="21" s="1"/>
  <c r="Y22" i="21"/>
  <c r="O22" i="21" s="1"/>
  <c r="O24" i="21" s="1"/>
  <c r="P95" i="21"/>
  <c r="Q58" i="21"/>
  <c r="Q62" i="21" s="1"/>
  <c r="Q94" i="21"/>
  <c r="Z13" i="21"/>
  <c r="P13" i="21" s="1"/>
  <c r="Q17" i="21"/>
  <c r="X40" i="21"/>
  <c r="Q54" i="21"/>
  <c r="R54" i="21" s="1"/>
  <c r="R53" i="21"/>
  <c r="Q49" i="21"/>
  <c r="R49" i="21" s="1"/>
  <c r="R45" i="21"/>
  <c r="Q37" i="21"/>
  <c r="R37" i="21" s="1"/>
  <c r="R35" i="21"/>
  <c r="R42" i="21"/>
  <c r="R92" i="21" s="1"/>
  <c r="K29" i="21"/>
  <c r="M24" i="21"/>
  <c r="M27" i="21" s="1"/>
  <c r="R72" i="21"/>
  <c r="P20" i="21"/>
  <c r="X30" i="20"/>
  <c r="X39" i="20"/>
  <c r="X34" i="20"/>
  <c r="Q73" i="20"/>
  <c r="R73" i="20" s="1"/>
  <c r="R71" i="20"/>
  <c r="Y19" i="20"/>
  <c r="R36" i="20"/>
  <c r="R55" i="20"/>
  <c r="R94" i="20" s="1"/>
  <c r="Q44" i="20"/>
  <c r="P47" i="20"/>
  <c r="Z14" i="20"/>
  <c r="Q14" i="20" s="1"/>
  <c r="Q54" i="20"/>
  <c r="P93" i="20"/>
  <c r="P61" i="20"/>
  <c r="X32" i="20"/>
  <c r="K28" i="20"/>
  <c r="Y13" i="20"/>
  <c r="O13" i="20" s="1"/>
  <c r="Q91" i="29"/>
  <c r="Q59" i="29"/>
  <c r="R54" i="29"/>
  <c r="R91" i="29" s="1"/>
  <c r="M87" i="29"/>
  <c r="M99" i="29" s="1"/>
  <c r="M100" i="29" s="1"/>
  <c r="M80" i="29" s="1"/>
  <c r="M81" i="29" s="1"/>
  <c r="X37" i="29"/>
  <c r="R50" i="29"/>
  <c r="Z19" i="29"/>
  <c r="Q19" i="29" s="1"/>
  <c r="R19" i="29" s="1"/>
  <c r="Z13" i="29"/>
  <c r="P13" i="29" s="1"/>
  <c r="Z14" i="29"/>
  <c r="Q14" i="29" s="1"/>
  <c r="R14" i="29" s="1"/>
  <c r="Y20" i="29"/>
  <c r="Y17" i="29"/>
  <c r="P17" i="29" s="1"/>
  <c r="O89" i="29"/>
  <c r="Y21" i="29"/>
  <c r="P21" i="29" s="1"/>
  <c r="N24" i="29"/>
  <c r="Z16" i="29"/>
  <c r="Q16" i="29" s="1"/>
  <c r="R16" i="29" s="1"/>
  <c r="Z22" i="29"/>
  <c r="Q22" i="29" s="1"/>
  <c r="Q47" i="29"/>
  <c r="R47" i="29" s="1"/>
  <c r="R43" i="29"/>
  <c r="Q38" i="29"/>
  <c r="Q40" i="29" s="1"/>
  <c r="Q89" i="29" s="1"/>
  <c r="P40" i="29"/>
  <c r="P89" i="29" s="1"/>
  <c r="Z18" i="29"/>
  <c r="Q18" i="29"/>
  <c r="R18" i="29" s="1"/>
  <c r="O22" i="29"/>
  <c r="O15" i="31" l="1"/>
  <c r="Z17" i="31"/>
  <c r="P17" i="31"/>
  <c r="O14" i="31"/>
  <c r="O16" i="31"/>
  <c r="O13" i="31"/>
  <c r="P27" i="21"/>
  <c r="N24" i="21"/>
  <c r="N29" i="21" s="1"/>
  <c r="N82" i="21" s="1"/>
  <c r="N64" i="17" s="1"/>
  <c r="Q16" i="21"/>
  <c r="Q28" i="21" s="1"/>
  <c r="P14" i="20"/>
  <c r="Q20" i="20"/>
  <c r="P20" i="20"/>
  <c r="R20" i="20" s="1"/>
  <c r="N25" i="20"/>
  <c r="O19" i="20"/>
  <c r="O25" i="20" s="1"/>
  <c r="O21" i="20"/>
  <c r="P22" i="29"/>
  <c r="R22" i="29" s="1"/>
  <c r="Z15" i="29"/>
  <c r="Q15" i="29" s="1"/>
  <c r="R15" i="29" s="1"/>
  <c r="R20" i="22"/>
  <c r="L90" i="21"/>
  <c r="L102" i="21" s="1"/>
  <c r="L103" i="21" s="1"/>
  <c r="L83" i="21" s="1"/>
  <c r="L84" i="21" s="1"/>
  <c r="L65" i="16"/>
  <c r="R14" i="20"/>
  <c r="O27" i="20"/>
  <c r="N28" i="20"/>
  <c r="N81" i="20" s="1"/>
  <c r="N64" i="16" s="1"/>
  <c r="R23" i="20"/>
  <c r="R17" i="21"/>
  <c r="M70" i="15"/>
  <c r="M81" i="22"/>
  <c r="M75" i="18"/>
  <c r="Z19" i="21"/>
  <c r="Q19" i="21" s="1"/>
  <c r="P19" i="21"/>
  <c r="Z21" i="20"/>
  <c r="Q21" i="20" s="1"/>
  <c r="O24" i="22"/>
  <c r="Z16" i="22"/>
  <c r="AA16" i="22" s="1"/>
  <c r="Z17" i="22"/>
  <c r="Q17" i="22"/>
  <c r="Z19" i="22"/>
  <c r="Q19" i="22"/>
  <c r="R19" i="22" s="1"/>
  <c r="Z15" i="22"/>
  <c r="AA15" i="22" s="1"/>
  <c r="P13" i="22"/>
  <c r="Z22" i="22"/>
  <c r="Q22" i="22" s="1"/>
  <c r="Z14" i="22"/>
  <c r="AA14" i="22" s="1"/>
  <c r="P16" i="22"/>
  <c r="K87" i="22"/>
  <c r="K99" i="22" s="1"/>
  <c r="K100" i="22" s="1"/>
  <c r="K80" i="22" s="1"/>
  <c r="K74" i="18" s="1"/>
  <c r="P17" i="22"/>
  <c r="N24" i="22"/>
  <c r="Z14" i="31"/>
  <c r="P14" i="31" s="1"/>
  <c r="Z13" i="31"/>
  <c r="Z16" i="31"/>
  <c r="P16" i="31" s="1"/>
  <c r="M25" i="31"/>
  <c r="M27" i="31" s="1"/>
  <c r="Z15" i="31"/>
  <c r="Z22" i="21"/>
  <c r="Q22" i="21" s="1"/>
  <c r="R20" i="21"/>
  <c r="M29" i="21"/>
  <c r="AA13" i="21"/>
  <c r="Q13" i="21" s="1"/>
  <c r="Q95" i="21"/>
  <c r="R58" i="21"/>
  <c r="R95" i="21" s="1"/>
  <c r="K82" i="21"/>
  <c r="K64" i="17" s="1"/>
  <c r="M89" i="20"/>
  <c r="M101" i="20" s="1"/>
  <c r="M102" i="20" s="1"/>
  <c r="M82" i="20" s="1"/>
  <c r="Q61" i="20"/>
  <c r="Q93" i="20"/>
  <c r="R54" i="20"/>
  <c r="R93" i="20" s="1"/>
  <c r="Z13" i="20"/>
  <c r="Q13" i="20" s="1"/>
  <c r="Q25" i="20" s="1"/>
  <c r="K81" i="20"/>
  <c r="K64" i="16" s="1"/>
  <c r="Z19" i="20"/>
  <c r="Q19" i="20" s="1"/>
  <c r="R22" i="20"/>
  <c r="Q47" i="20"/>
  <c r="R47" i="20" s="1"/>
  <c r="R44" i="20"/>
  <c r="R40" i="29"/>
  <c r="R89" i="29" s="1"/>
  <c r="Z20" i="29"/>
  <c r="Q20" i="29" s="1"/>
  <c r="R20" i="29" s="1"/>
  <c r="Z21" i="29"/>
  <c r="Q21" i="29"/>
  <c r="R21" i="29" s="1"/>
  <c r="R38" i="29"/>
  <c r="AA13" i="29"/>
  <c r="Z17" i="29"/>
  <c r="Q17" i="29" s="1"/>
  <c r="R17" i="29" s="1"/>
  <c r="N25" i="29"/>
  <c r="P20" i="29"/>
  <c r="P24" i="29" s="1"/>
  <c r="O24" i="29"/>
  <c r="AA15" i="31" l="1"/>
  <c r="Q15" i="31"/>
  <c r="R15" i="31" s="1"/>
  <c r="AA16" i="31"/>
  <c r="Q16" i="31" s="1"/>
  <c r="R16" i="31" s="1"/>
  <c r="AA17" i="31"/>
  <c r="Q17" i="31"/>
  <c r="R17" i="31" s="1"/>
  <c r="AA14" i="31"/>
  <c r="Q14" i="31"/>
  <c r="R14" i="31" s="1"/>
  <c r="O24" i="31"/>
  <c r="O25" i="31" s="1"/>
  <c r="P15" i="31"/>
  <c r="P13" i="31"/>
  <c r="Q15" i="22"/>
  <c r="R15" i="22" s="1"/>
  <c r="R16" i="21"/>
  <c r="Q27" i="21"/>
  <c r="Q24" i="21"/>
  <c r="N90" i="21"/>
  <c r="N102" i="21" s="1"/>
  <c r="N103" i="21" s="1"/>
  <c r="N83" i="21" s="1"/>
  <c r="N84" i="21" s="1"/>
  <c r="P21" i="20"/>
  <c r="P13" i="20"/>
  <c r="P25" i="20" s="1"/>
  <c r="P19" i="20"/>
  <c r="L65" i="17"/>
  <c r="R26" i="21"/>
  <c r="R15" i="21"/>
  <c r="R28" i="21"/>
  <c r="N89" i="20"/>
  <c r="N101" i="20" s="1"/>
  <c r="N102" i="20" s="1"/>
  <c r="N82" i="20" s="1"/>
  <c r="N83" i="20" s="1"/>
  <c r="R19" i="21"/>
  <c r="K81" i="22"/>
  <c r="K75" i="18"/>
  <c r="P22" i="21"/>
  <c r="R21" i="20"/>
  <c r="M83" i="20"/>
  <c r="M65" i="16"/>
  <c r="R19" i="20"/>
  <c r="R17" i="22"/>
  <c r="P22" i="22"/>
  <c r="R22" i="22" s="1"/>
  <c r="N25" i="22"/>
  <c r="N27" i="22" s="1"/>
  <c r="Q16" i="22"/>
  <c r="R16" i="22" s="1"/>
  <c r="Q14" i="22"/>
  <c r="R14" i="22" s="1"/>
  <c r="O25" i="22"/>
  <c r="O27" i="22" s="1"/>
  <c r="O79" i="22" s="1"/>
  <c r="O73" i="18" s="1"/>
  <c r="R20" i="31"/>
  <c r="R19" i="31"/>
  <c r="Q26" i="31"/>
  <c r="N25" i="31"/>
  <c r="N27" i="31" s="1"/>
  <c r="AA13" i="31"/>
  <c r="Q13" i="31" s="1"/>
  <c r="M82" i="21"/>
  <c r="M64" i="17" s="1"/>
  <c r="R13" i="21"/>
  <c r="K90" i="21"/>
  <c r="K102" i="21" s="1"/>
  <c r="K103" i="21" s="1"/>
  <c r="K89" i="20"/>
  <c r="K101" i="20" s="1"/>
  <c r="K102" i="20" s="1"/>
  <c r="K82" i="20" s="1"/>
  <c r="P25" i="29"/>
  <c r="P27" i="29" s="1"/>
  <c r="P79" i="29" s="1"/>
  <c r="N27" i="29"/>
  <c r="N79" i="29" s="1"/>
  <c r="N69" i="15" s="1"/>
  <c r="O25" i="29"/>
  <c r="O27" i="29" s="1"/>
  <c r="O79" i="29" s="1"/>
  <c r="O69" i="15" s="1"/>
  <c r="Q24" i="29"/>
  <c r="R24" i="29" s="1"/>
  <c r="R13" i="29"/>
  <c r="Q25" i="31" l="1"/>
  <c r="Q24" i="31"/>
  <c r="P25" i="31"/>
  <c r="P24" i="31"/>
  <c r="N65" i="17"/>
  <c r="P24" i="21"/>
  <c r="P29" i="21" s="1"/>
  <c r="P82" i="21" s="1"/>
  <c r="R21" i="31"/>
  <c r="R26" i="31"/>
  <c r="R14" i="21"/>
  <c r="R27" i="21"/>
  <c r="N65" i="16"/>
  <c r="P27" i="20"/>
  <c r="R27" i="20" s="1"/>
  <c r="K83" i="21"/>
  <c r="K65" i="17" s="1"/>
  <c r="R22" i="21"/>
  <c r="K83" i="20"/>
  <c r="K65" i="16"/>
  <c r="R22" i="31"/>
  <c r="P24" i="22"/>
  <c r="P25" i="22" s="1"/>
  <c r="P27" i="22" s="1"/>
  <c r="P79" i="22" s="1"/>
  <c r="P73" i="18" s="1"/>
  <c r="O87" i="22"/>
  <c r="O99" i="22" s="1"/>
  <c r="O100" i="22" s="1"/>
  <c r="O80" i="22" s="1"/>
  <c r="O74" i="18" s="1"/>
  <c r="Q24" i="22"/>
  <c r="R13" i="22"/>
  <c r="N79" i="22"/>
  <c r="N73" i="18" s="1"/>
  <c r="R27" i="22"/>
  <c r="O27" i="31"/>
  <c r="R13" i="31"/>
  <c r="O29" i="21"/>
  <c r="M90" i="21"/>
  <c r="M102" i="21" s="1"/>
  <c r="M103" i="21" s="1"/>
  <c r="M83" i="21" s="1"/>
  <c r="Q26" i="20"/>
  <c r="Q28" i="20" s="1"/>
  <c r="Q81" i="20" s="1"/>
  <c r="R13" i="20"/>
  <c r="O28" i="20"/>
  <c r="O87" i="29"/>
  <c r="O99" i="29" s="1"/>
  <c r="O100" i="29" s="1"/>
  <c r="O80" i="29" s="1"/>
  <c r="P87" i="29"/>
  <c r="P99" i="29" s="1"/>
  <c r="P100" i="29" s="1"/>
  <c r="P80" i="29" s="1"/>
  <c r="P81" i="29" s="1"/>
  <c r="Q25" i="29"/>
  <c r="R25" i="29" s="1"/>
  <c r="R27" i="29" s="1"/>
  <c r="N87" i="29"/>
  <c r="N99" i="29" s="1"/>
  <c r="N100" i="29" s="1"/>
  <c r="N80" i="29" s="1"/>
  <c r="P27" i="31" l="1"/>
  <c r="R24" i="21"/>
  <c r="N70" i="15"/>
  <c r="N81" i="29"/>
  <c r="O70" i="15"/>
  <c r="O81" i="29"/>
  <c r="R29" i="21"/>
  <c r="O82" i="21"/>
  <c r="O64" i="17" s="1"/>
  <c r="R24" i="22"/>
  <c r="K84" i="21"/>
  <c r="O81" i="22"/>
  <c r="O75" i="18"/>
  <c r="R24" i="31"/>
  <c r="M84" i="21"/>
  <c r="M65" i="17"/>
  <c r="P87" i="22"/>
  <c r="P99" i="22" s="1"/>
  <c r="P100" i="22" s="1"/>
  <c r="P80" i="22" s="1"/>
  <c r="P74" i="18" s="1"/>
  <c r="Q25" i="22"/>
  <c r="R25" i="22" s="1"/>
  <c r="N87" i="22"/>
  <c r="N99" i="22" s="1"/>
  <c r="N100" i="22" s="1"/>
  <c r="N80" i="22" s="1"/>
  <c r="Q29" i="21"/>
  <c r="R25" i="31"/>
  <c r="Q89" i="20"/>
  <c r="Q101" i="20" s="1"/>
  <c r="Q102" i="20" s="1"/>
  <c r="Q82" i="20" s="1"/>
  <c r="O81" i="20"/>
  <c r="O64" i="16" s="1"/>
  <c r="R28" i="20"/>
  <c r="R26" i="20"/>
  <c r="R25" i="20"/>
  <c r="Q27" i="29"/>
  <c r="Q79" i="29" s="1"/>
  <c r="Q69" i="15" s="1"/>
  <c r="Q82" i="21" l="1"/>
  <c r="Q64" i="17" s="1"/>
  <c r="N74" i="18"/>
  <c r="N75" i="18" s="1"/>
  <c r="P64" i="17"/>
  <c r="P90" i="21"/>
  <c r="P102" i="21" s="1"/>
  <c r="P103" i="21" s="1"/>
  <c r="P81" i="22"/>
  <c r="P75" i="18"/>
  <c r="Q83" i="20"/>
  <c r="N81" i="22"/>
  <c r="Q27" i="22"/>
  <c r="Q79" i="22" s="1"/>
  <c r="Q73" i="18" s="1"/>
  <c r="Q27" i="31"/>
  <c r="R27" i="31" s="1"/>
  <c r="O90" i="21"/>
  <c r="O102" i="21" s="1"/>
  <c r="O103" i="21" s="1"/>
  <c r="P28" i="20"/>
  <c r="P81" i="20" s="1"/>
  <c r="O89" i="20"/>
  <c r="O101" i="20" s="1"/>
  <c r="O102" i="20" s="1"/>
  <c r="O82" i="20" s="1"/>
  <c r="O65" i="16" s="1"/>
  <c r="Q87" i="29"/>
  <c r="Q99" i="29" s="1"/>
  <c r="Q100" i="29" s="1"/>
  <c r="Q80" i="29" s="1"/>
  <c r="R79" i="29"/>
  <c r="R87" i="29" s="1"/>
  <c r="R99" i="29" s="1"/>
  <c r="R100" i="29" s="1"/>
  <c r="R82" i="21" l="1"/>
  <c r="R90" i="21" s="1"/>
  <c r="R102" i="21" s="1"/>
  <c r="Q81" i="29"/>
  <c r="R81" i="29" s="1"/>
  <c r="Q90" i="21"/>
  <c r="Q102" i="21" s="1"/>
  <c r="Q103" i="21" s="1"/>
  <c r="R103" i="21" s="1"/>
  <c r="P83" i="21"/>
  <c r="P65" i="17" s="1"/>
  <c r="O83" i="21"/>
  <c r="O84" i="21" s="1"/>
  <c r="R80" i="29"/>
  <c r="R101" i="29" s="1"/>
  <c r="Q70" i="15"/>
  <c r="R81" i="20"/>
  <c r="R89" i="20" s="1"/>
  <c r="R101" i="20" s="1"/>
  <c r="R102" i="20" s="1"/>
  <c r="P64" i="16"/>
  <c r="Q87" i="22"/>
  <c r="Q99" i="22" s="1"/>
  <c r="Q100" i="22" s="1"/>
  <c r="Q80" i="22" s="1"/>
  <c r="Q74" i="18" s="1"/>
  <c r="R79" i="22"/>
  <c r="R87" i="22" s="1"/>
  <c r="R99" i="22" s="1"/>
  <c r="R100" i="22" s="1"/>
  <c r="P89" i="20"/>
  <c r="P101" i="20" s="1"/>
  <c r="P102" i="20" s="1"/>
  <c r="P82" i="20" s="1"/>
  <c r="O83" i="20"/>
  <c r="J108" i="23"/>
  <c r="I108" i="23"/>
  <c r="H108" i="23"/>
  <c r="G108" i="23"/>
  <c r="F108" i="23"/>
  <c r="E108" i="23"/>
  <c r="D108" i="23"/>
  <c r="K92" i="23"/>
  <c r="K91" i="23"/>
  <c r="R90" i="23"/>
  <c r="Q90" i="23"/>
  <c r="P90" i="23"/>
  <c r="O90" i="23"/>
  <c r="N90" i="23"/>
  <c r="M90" i="23"/>
  <c r="L90" i="23"/>
  <c r="K90" i="23"/>
  <c r="L76" i="23"/>
  <c r="K76" i="23"/>
  <c r="M75" i="23"/>
  <c r="N75" i="23" s="1"/>
  <c r="M74" i="23"/>
  <c r="N74" i="23" s="1"/>
  <c r="L71" i="23"/>
  <c r="K71" i="23"/>
  <c r="M70" i="23"/>
  <c r="N70" i="23" s="1"/>
  <c r="O70" i="23" s="1"/>
  <c r="M69" i="23"/>
  <c r="M65" i="23"/>
  <c r="N65" i="23" s="1"/>
  <c r="O65" i="23" s="1"/>
  <c r="P65" i="23" s="1"/>
  <c r="Q65" i="23" s="1"/>
  <c r="M64" i="23"/>
  <c r="N64" i="23" s="1"/>
  <c r="K59" i="23"/>
  <c r="M58" i="23"/>
  <c r="N58" i="23" s="1"/>
  <c r="O58" i="23" s="1"/>
  <c r="P58" i="23" s="1"/>
  <c r="Q58" i="23" s="1"/>
  <c r="L57" i="23"/>
  <c r="M57" i="23" s="1"/>
  <c r="N57" i="23" s="1"/>
  <c r="O57" i="23" s="1"/>
  <c r="P57" i="23" s="1"/>
  <c r="Q57" i="23" s="1"/>
  <c r="M56" i="23"/>
  <c r="N56" i="23" s="1"/>
  <c r="O56" i="23" s="1"/>
  <c r="P56" i="23" s="1"/>
  <c r="Q56" i="23" s="1"/>
  <c r="L55" i="23"/>
  <c r="L54" i="23"/>
  <c r="L91" i="23" s="1"/>
  <c r="K51" i="23"/>
  <c r="L50" i="23"/>
  <c r="L51" i="23" s="1"/>
  <c r="K47" i="23"/>
  <c r="L46" i="23"/>
  <c r="M46" i="23" s="1"/>
  <c r="N46" i="23" s="1"/>
  <c r="O46" i="23" s="1"/>
  <c r="P46" i="23" s="1"/>
  <c r="Q46" i="23" s="1"/>
  <c r="L45" i="23"/>
  <c r="M45" i="23" s="1"/>
  <c r="N45" i="23" s="1"/>
  <c r="O45" i="23" s="1"/>
  <c r="P45" i="23" s="1"/>
  <c r="Q45" i="23" s="1"/>
  <c r="L44" i="23"/>
  <c r="M44" i="23" s="1"/>
  <c r="L43" i="23"/>
  <c r="M43" i="23" s="1"/>
  <c r="N43" i="23" s="1"/>
  <c r="S41" i="23"/>
  <c r="K40" i="23"/>
  <c r="L39" i="23"/>
  <c r="M39" i="23" s="1"/>
  <c r="S38" i="23"/>
  <c r="L38" i="23"/>
  <c r="M38" i="23" s="1"/>
  <c r="S37" i="23"/>
  <c r="S36" i="23"/>
  <c r="S35" i="23"/>
  <c r="L35" i="23"/>
  <c r="K35" i="23"/>
  <c r="S34" i="23"/>
  <c r="M34" i="23"/>
  <c r="N34" i="23" s="1"/>
  <c r="O34" i="23" s="1"/>
  <c r="S33" i="23"/>
  <c r="M33" i="23"/>
  <c r="S32" i="23"/>
  <c r="S31" i="23"/>
  <c r="S30" i="23"/>
  <c r="S29" i="23"/>
  <c r="R26" i="23"/>
  <c r="T22" i="23"/>
  <c r="U22" i="23" s="1"/>
  <c r="T21" i="23"/>
  <c r="T20" i="23"/>
  <c r="U20" i="23" s="1"/>
  <c r="T19" i="23"/>
  <c r="U19" i="23" s="1"/>
  <c r="T18" i="23"/>
  <c r="U18" i="23" s="1"/>
  <c r="V18" i="23" s="1"/>
  <c r="T17" i="23"/>
  <c r="K17" i="23" s="1"/>
  <c r="T16" i="23"/>
  <c r="K16" i="23" s="1"/>
  <c r="T15" i="23"/>
  <c r="T31" i="23" s="1"/>
  <c r="T14" i="23"/>
  <c r="K14" i="23" s="1"/>
  <c r="T13" i="23"/>
  <c r="U13" i="23" s="1"/>
  <c r="K13" i="23" s="1"/>
  <c r="Q58" i="15"/>
  <c r="M35" i="23" l="1"/>
  <c r="T37" i="23"/>
  <c r="Q83" i="21"/>
  <c r="Q65" i="17" s="1"/>
  <c r="P84" i="21"/>
  <c r="O65" i="17"/>
  <c r="R80" i="22"/>
  <c r="R101" i="22" s="1"/>
  <c r="Q75" i="18"/>
  <c r="K18" i="23"/>
  <c r="P83" i="20"/>
  <c r="R83" i="20" s="1"/>
  <c r="P65" i="16"/>
  <c r="M50" i="23"/>
  <c r="N50" i="23" s="1"/>
  <c r="N51" i="23" s="1"/>
  <c r="U15" i="23"/>
  <c r="U31" i="23" s="1"/>
  <c r="M54" i="23"/>
  <c r="M91" i="23" s="1"/>
  <c r="Q81" i="22"/>
  <c r="R81" i="22" s="1"/>
  <c r="R82" i="20"/>
  <c r="R103" i="20" s="1"/>
  <c r="K19" i="23"/>
  <c r="K20" i="23"/>
  <c r="K21" i="23"/>
  <c r="U14" i="23"/>
  <c r="L14" i="23" s="1"/>
  <c r="M71" i="23"/>
  <c r="N54" i="23"/>
  <c r="O54" i="23" s="1"/>
  <c r="R56" i="23"/>
  <c r="N33" i="23"/>
  <c r="O33" i="23" s="1"/>
  <c r="K15" i="23"/>
  <c r="T35" i="23"/>
  <c r="U29" i="23"/>
  <c r="U17" i="23"/>
  <c r="L17" i="23" s="1"/>
  <c r="V34" i="23"/>
  <c r="L18" i="23"/>
  <c r="U38" i="23"/>
  <c r="M18" i="23"/>
  <c r="U16" i="23"/>
  <c r="U32" i="23" s="1"/>
  <c r="U34" i="23"/>
  <c r="R65" i="23"/>
  <c r="V19" i="23"/>
  <c r="M19" i="23" s="1"/>
  <c r="M47" i="23"/>
  <c r="R57" i="23"/>
  <c r="O74" i="23"/>
  <c r="N76" i="23"/>
  <c r="V20" i="23"/>
  <c r="M20" i="23" s="1"/>
  <c r="N38" i="23"/>
  <c r="M40" i="23"/>
  <c r="M89" i="23" s="1"/>
  <c r="N44" i="23"/>
  <c r="O44" i="23" s="1"/>
  <c r="P44" i="23" s="1"/>
  <c r="Q44" i="23" s="1"/>
  <c r="O50" i="23"/>
  <c r="N39" i="23"/>
  <c r="O39" i="23" s="1"/>
  <c r="P39" i="23" s="1"/>
  <c r="Q39" i="23" s="1"/>
  <c r="O64" i="23"/>
  <c r="P64" i="23" s="1"/>
  <c r="Q64" i="23" s="1"/>
  <c r="K89" i="23"/>
  <c r="V13" i="23"/>
  <c r="L13" i="23" s="1"/>
  <c r="W18" i="23"/>
  <c r="W34" i="23" s="1"/>
  <c r="T30" i="23"/>
  <c r="T33" i="23"/>
  <c r="P34" i="23"/>
  <c r="Q34" i="23" s="1"/>
  <c r="T36" i="23"/>
  <c r="L40" i="23"/>
  <c r="L89" i="23" s="1"/>
  <c r="T41" i="23"/>
  <c r="O43" i="23"/>
  <c r="R46" i="23"/>
  <c r="M55" i="23"/>
  <c r="N69" i="23"/>
  <c r="P70" i="23"/>
  <c r="Q70" i="23" s="1"/>
  <c r="L92" i="23"/>
  <c r="K22" i="23"/>
  <c r="U36" i="23"/>
  <c r="U41" i="23"/>
  <c r="R45" i="23"/>
  <c r="R58" i="23"/>
  <c r="M76" i="23"/>
  <c r="T29" i="23"/>
  <c r="L47" i="23"/>
  <c r="U21" i="23"/>
  <c r="L21" i="23" s="1"/>
  <c r="V22" i="23"/>
  <c r="V41" i="23" s="1"/>
  <c r="U35" i="23"/>
  <c r="T38" i="23"/>
  <c r="L59" i="23"/>
  <c r="O75" i="23"/>
  <c r="P75" i="23" s="1"/>
  <c r="Q75" i="23" s="1"/>
  <c r="L20" i="23"/>
  <c r="T32" i="23"/>
  <c r="T34" i="23"/>
  <c r="L19" i="23"/>
  <c r="C38" i="3"/>
  <c r="C29" i="3"/>
  <c r="C37" i="3"/>
  <c r="C28" i="3"/>
  <c r="C36" i="3"/>
  <c r="C27" i="3"/>
  <c r="C35" i="3"/>
  <c r="C26" i="3"/>
  <c r="C34" i="3"/>
  <c r="C25" i="3"/>
  <c r="K91" i="3"/>
  <c r="R62" i="15"/>
  <c r="R61" i="15"/>
  <c r="R60" i="15"/>
  <c r="L123" i="3"/>
  <c r="L122" i="3"/>
  <c r="L118" i="3"/>
  <c r="L117" i="3"/>
  <c r="L113" i="3"/>
  <c r="L112" i="3"/>
  <c r="P104" i="3"/>
  <c r="O104" i="3"/>
  <c r="Q103" i="3"/>
  <c r="P103" i="3"/>
  <c r="O103" i="3"/>
  <c r="N103" i="3"/>
  <c r="N104" i="3" s="1"/>
  <c r="M103" i="3"/>
  <c r="L103" i="3"/>
  <c r="Q102" i="3"/>
  <c r="Q104" i="3" s="1"/>
  <c r="P102" i="3"/>
  <c r="O102" i="3"/>
  <c r="N102" i="3"/>
  <c r="M102" i="3"/>
  <c r="M104" i="3" s="1"/>
  <c r="L102" i="3"/>
  <c r="L104" i="3" s="1"/>
  <c r="Q99" i="3"/>
  <c r="Q98" i="3"/>
  <c r="P98" i="3"/>
  <c r="P99" i="3" s="1"/>
  <c r="O98" i="3"/>
  <c r="N98" i="3"/>
  <c r="M98" i="3"/>
  <c r="L98" i="3"/>
  <c r="Q97" i="3"/>
  <c r="P97" i="3"/>
  <c r="O97" i="3"/>
  <c r="O99" i="3" s="1"/>
  <c r="N97" i="3"/>
  <c r="N99" i="3" s="1"/>
  <c r="M97" i="3"/>
  <c r="M99" i="3" s="1"/>
  <c r="L97" i="3"/>
  <c r="L99" i="3" s="1"/>
  <c r="Q86" i="3"/>
  <c r="P86" i="3"/>
  <c r="O86" i="3"/>
  <c r="N86" i="3"/>
  <c r="M86" i="3"/>
  <c r="L86" i="3"/>
  <c r="Q85" i="3"/>
  <c r="P85" i="3"/>
  <c r="O85" i="3"/>
  <c r="N85" i="3"/>
  <c r="M85" i="3"/>
  <c r="L85" i="3"/>
  <c r="Q76" i="3"/>
  <c r="P76" i="3"/>
  <c r="O76" i="3"/>
  <c r="N76" i="3"/>
  <c r="M76" i="3"/>
  <c r="L76" i="3"/>
  <c r="Q75" i="3"/>
  <c r="P75" i="3"/>
  <c r="O75" i="3"/>
  <c r="N75" i="3"/>
  <c r="M75" i="3"/>
  <c r="L75" i="3"/>
  <c r="Q66" i="3"/>
  <c r="P66" i="3"/>
  <c r="O66" i="3"/>
  <c r="N66" i="3"/>
  <c r="M66" i="3"/>
  <c r="L66" i="3"/>
  <c r="Q65" i="3"/>
  <c r="P65" i="3"/>
  <c r="O65" i="3"/>
  <c r="N65" i="3"/>
  <c r="M65" i="3"/>
  <c r="L65" i="3"/>
  <c r="Q56" i="3"/>
  <c r="P56" i="3"/>
  <c r="O56" i="3"/>
  <c r="N56" i="3"/>
  <c r="M56" i="3"/>
  <c r="L56" i="3"/>
  <c r="Q55" i="3"/>
  <c r="P55" i="3"/>
  <c r="O55" i="3"/>
  <c r="N55" i="3"/>
  <c r="M55" i="3"/>
  <c r="L55" i="3"/>
  <c r="Q46" i="3"/>
  <c r="P46" i="3"/>
  <c r="O46" i="3"/>
  <c r="N46" i="3"/>
  <c r="M46" i="3"/>
  <c r="L46" i="3"/>
  <c r="Q45" i="3"/>
  <c r="P45" i="3"/>
  <c r="O45" i="3"/>
  <c r="N45" i="3"/>
  <c r="M45" i="3"/>
  <c r="L45" i="3"/>
  <c r="Q38" i="3"/>
  <c r="P38" i="3"/>
  <c r="O38" i="3"/>
  <c r="N38" i="3"/>
  <c r="M38" i="3"/>
  <c r="L38" i="3"/>
  <c r="Q37" i="3"/>
  <c r="P37" i="3"/>
  <c r="O37" i="3"/>
  <c r="N37" i="3"/>
  <c r="M37" i="3"/>
  <c r="L37" i="3"/>
  <c r="Q36" i="3"/>
  <c r="P36" i="3"/>
  <c r="O36" i="3"/>
  <c r="N36" i="3"/>
  <c r="M36" i="3"/>
  <c r="L36" i="3"/>
  <c r="Q35" i="3"/>
  <c r="P35" i="3"/>
  <c r="O35" i="3"/>
  <c r="N35" i="3"/>
  <c r="M35" i="3"/>
  <c r="L35" i="3"/>
  <c r="Q34" i="3"/>
  <c r="P34" i="3"/>
  <c r="O34" i="3"/>
  <c r="N34" i="3"/>
  <c r="M34" i="3"/>
  <c r="L34" i="3"/>
  <c r="Q33" i="3"/>
  <c r="P33" i="3"/>
  <c r="O33" i="3"/>
  <c r="N33" i="3"/>
  <c r="M33" i="3"/>
  <c r="L33" i="3"/>
  <c r="Q32" i="3"/>
  <c r="P32" i="3"/>
  <c r="O32" i="3"/>
  <c r="N32" i="3"/>
  <c r="M32" i="3"/>
  <c r="L32" i="3"/>
  <c r="K123" i="3"/>
  <c r="K122" i="3"/>
  <c r="K118" i="3"/>
  <c r="K117" i="3"/>
  <c r="K113" i="3"/>
  <c r="K112" i="3"/>
  <c r="K103" i="3"/>
  <c r="K102" i="3"/>
  <c r="K86" i="3"/>
  <c r="K76" i="3"/>
  <c r="K66" i="3"/>
  <c r="K56" i="3"/>
  <c r="K46" i="3"/>
  <c r="K38" i="3"/>
  <c r="K37" i="3"/>
  <c r="K36" i="3"/>
  <c r="K35" i="3"/>
  <c r="K34" i="3"/>
  <c r="K33" i="3"/>
  <c r="C126" i="3"/>
  <c r="C121" i="3"/>
  <c r="C116" i="3"/>
  <c r="C111" i="3"/>
  <c r="C106" i="3"/>
  <c r="C101" i="3"/>
  <c r="B91" i="3"/>
  <c r="B90" i="3"/>
  <c r="B89" i="3"/>
  <c r="B88" i="3"/>
  <c r="B81" i="3"/>
  <c r="B80" i="3"/>
  <c r="B79" i="3"/>
  <c r="B78" i="3"/>
  <c r="B71" i="3"/>
  <c r="B70" i="3"/>
  <c r="B69" i="3"/>
  <c r="B68" i="3"/>
  <c r="B58" i="3"/>
  <c r="B48" i="3"/>
  <c r="K81" i="3"/>
  <c r="L81" i="3"/>
  <c r="K71" i="3"/>
  <c r="L51" i="3"/>
  <c r="K51" i="3"/>
  <c r="J117" i="18"/>
  <c r="I117" i="18"/>
  <c r="H117" i="18"/>
  <c r="G117" i="18"/>
  <c r="F117" i="18"/>
  <c r="E117" i="18"/>
  <c r="D117" i="18"/>
  <c r="K101" i="18"/>
  <c r="K100" i="18"/>
  <c r="R99" i="18"/>
  <c r="L85" i="18"/>
  <c r="K85" i="18"/>
  <c r="M84" i="18"/>
  <c r="M83" i="18"/>
  <c r="N83" i="18" s="1"/>
  <c r="L80" i="18"/>
  <c r="K80" i="18"/>
  <c r="M79" i="18"/>
  <c r="N79" i="18" s="1"/>
  <c r="O79" i="18" s="1"/>
  <c r="P79" i="18" s="1"/>
  <c r="Q79" i="18" s="1"/>
  <c r="M78" i="18"/>
  <c r="L99" i="18"/>
  <c r="L101" i="18"/>
  <c r="K53" i="18"/>
  <c r="K80" i="3" s="1"/>
  <c r="L52" i="18"/>
  <c r="L53" i="18" s="1"/>
  <c r="L80" i="3" s="1"/>
  <c r="K49" i="18"/>
  <c r="K70" i="3" s="1"/>
  <c r="L48" i="18"/>
  <c r="M48" i="18" s="1"/>
  <c r="L47" i="18"/>
  <c r="M47" i="18" s="1"/>
  <c r="N47" i="18" s="1"/>
  <c r="O47" i="18" s="1"/>
  <c r="P47" i="18" s="1"/>
  <c r="Q47" i="18" s="1"/>
  <c r="L46" i="18"/>
  <c r="M46" i="18" s="1"/>
  <c r="N46" i="18" s="1"/>
  <c r="O46" i="18" s="1"/>
  <c r="P46" i="18" s="1"/>
  <c r="Q46" i="18" s="1"/>
  <c r="L45" i="18"/>
  <c r="M45" i="18" s="1"/>
  <c r="S43" i="18"/>
  <c r="K42" i="18"/>
  <c r="K98" i="18" s="1"/>
  <c r="L41" i="18"/>
  <c r="M41" i="18" s="1"/>
  <c r="S40" i="18"/>
  <c r="L40" i="18"/>
  <c r="M40" i="18" s="1"/>
  <c r="N40" i="18" s="1"/>
  <c r="S39" i="18"/>
  <c r="S38" i="18"/>
  <c r="S37" i="18"/>
  <c r="L37" i="18"/>
  <c r="L50" i="3" s="1"/>
  <c r="K37" i="18"/>
  <c r="K50" i="3" s="1"/>
  <c r="S36" i="18"/>
  <c r="S35" i="18"/>
  <c r="S34" i="18"/>
  <c r="S33" i="18"/>
  <c r="S32" i="18"/>
  <c r="S31" i="18"/>
  <c r="R28" i="18"/>
  <c r="T24" i="18"/>
  <c r="T23" i="18"/>
  <c r="U23" i="18" s="1"/>
  <c r="T22" i="18"/>
  <c r="T21" i="18"/>
  <c r="U21" i="18" s="1"/>
  <c r="T20" i="18"/>
  <c r="T19" i="18"/>
  <c r="K19" i="18" s="1"/>
  <c r="T18" i="18"/>
  <c r="T17" i="18"/>
  <c r="T14" i="18"/>
  <c r="T13" i="18"/>
  <c r="J108" i="17"/>
  <c r="I108" i="17"/>
  <c r="H108" i="17"/>
  <c r="G108" i="17"/>
  <c r="F108" i="17"/>
  <c r="E108" i="17"/>
  <c r="D108" i="17"/>
  <c r="K92" i="17"/>
  <c r="K91" i="17"/>
  <c r="R90" i="17"/>
  <c r="L76" i="17"/>
  <c r="K76" i="17"/>
  <c r="M75" i="17"/>
  <c r="N75" i="17" s="1"/>
  <c r="M74" i="17"/>
  <c r="M76" i="17" s="1"/>
  <c r="L71" i="17"/>
  <c r="K71" i="17"/>
  <c r="M70" i="17"/>
  <c r="M69" i="17"/>
  <c r="L66" i="17"/>
  <c r="L90" i="17" s="1"/>
  <c r="K66" i="17"/>
  <c r="M66" i="17"/>
  <c r="M90" i="17" s="1"/>
  <c r="M58" i="17"/>
  <c r="N58" i="17" s="1"/>
  <c r="O58" i="17" s="1"/>
  <c r="P58" i="17" s="1"/>
  <c r="Q58" i="17" s="1"/>
  <c r="L55" i="17"/>
  <c r="L92" i="17" s="1"/>
  <c r="L54" i="17"/>
  <c r="M54" i="17" s="1"/>
  <c r="K51" i="17"/>
  <c r="K79" i="3" s="1"/>
  <c r="L50" i="17"/>
  <c r="L51" i="17" s="1"/>
  <c r="L79" i="3" s="1"/>
  <c r="K47" i="17"/>
  <c r="K69" i="3" s="1"/>
  <c r="L46" i="17"/>
  <c r="M46" i="17" s="1"/>
  <c r="N46" i="17" s="1"/>
  <c r="O46" i="17" s="1"/>
  <c r="P46" i="17" s="1"/>
  <c r="Q46" i="17" s="1"/>
  <c r="L45" i="17"/>
  <c r="M45" i="17" s="1"/>
  <c r="N45" i="17" s="1"/>
  <c r="O45" i="17" s="1"/>
  <c r="P45" i="17" s="1"/>
  <c r="Q45" i="17" s="1"/>
  <c r="L44" i="17"/>
  <c r="L43" i="17"/>
  <c r="S41" i="17"/>
  <c r="K40" i="17"/>
  <c r="K59" i="3" s="1"/>
  <c r="L39" i="17"/>
  <c r="M39" i="17" s="1"/>
  <c r="S38" i="17"/>
  <c r="L38" i="17"/>
  <c r="M38" i="17" s="1"/>
  <c r="S37" i="17"/>
  <c r="S36" i="17"/>
  <c r="S35" i="17"/>
  <c r="L35" i="17"/>
  <c r="L49" i="3" s="1"/>
  <c r="K35" i="17"/>
  <c r="K49" i="3" s="1"/>
  <c r="S34" i="17"/>
  <c r="M34" i="17"/>
  <c r="S33" i="17"/>
  <c r="M33" i="17"/>
  <c r="N33" i="17" s="1"/>
  <c r="S32" i="17"/>
  <c r="S31" i="17"/>
  <c r="S30" i="17"/>
  <c r="S29" i="17"/>
  <c r="R26" i="17"/>
  <c r="T22" i="17"/>
  <c r="T21" i="17"/>
  <c r="K21" i="17" s="1"/>
  <c r="T20" i="17"/>
  <c r="U20" i="17" s="1"/>
  <c r="T19" i="17"/>
  <c r="T18" i="17"/>
  <c r="K18" i="17" s="1"/>
  <c r="T17" i="17"/>
  <c r="T16" i="17"/>
  <c r="T15" i="17"/>
  <c r="T14" i="17"/>
  <c r="T13" i="17"/>
  <c r="J108" i="16"/>
  <c r="I108" i="16"/>
  <c r="H108" i="16"/>
  <c r="G108" i="16"/>
  <c r="F108" i="16"/>
  <c r="E108" i="16"/>
  <c r="D108" i="16"/>
  <c r="T37" i="16" s="1"/>
  <c r="K92" i="16"/>
  <c r="K91" i="16"/>
  <c r="R90" i="16"/>
  <c r="L76" i="16"/>
  <c r="K76" i="16"/>
  <c r="M75" i="16"/>
  <c r="N75" i="16" s="1"/>
  <c r="M74" i="16"/>
  <c r="N74" i="16" s="1"/>
  <c r="L71" i="16"/>
  <c r="K71" i="16"/>
  <c r="M70" i="16"/>
  <c r="M69" i="16"/>
  <c r="L66" i="16"/>
  <c r="L90" i="16" s="1"/>
  <c r="K66" i="16"/>
  <c r="K59" i="16"/>
  <c r="K88" i="3" s="1"/>
  <c r="M58" i="16"/>
  <c r="L57" i="16"/>
  <c r="L56" i="16"/>
  <c r="M56" i="16" s="1"/>
  <c r="N56" i="16" s="1"/>
  <c r="O56" i="16" s="1"/>
  <c r="P56" i="16" s="1"/>
  <c r="Q56" i="16" s="1"/>
  <c r="L55" i="16"/>
  <c r="L92" i="16" s="1"/>
  <c r="L54" i="16"/>
  <c r="K51" i="16"/>
  <c r="K78" i="3" s="1"/>
  <c r="L51" i="16"/>
  <c r="L78" i="3" s="1"/>
  <c r="K47" i="16"/>
  <c r="K68" i="3" s="1"/>
  <c r="L46" i="16"/>
  <c r="M46" i="16" s="1"/>
  <c r="N46" i="16" s="1"/>
  <c r="L45" i="16"/>
  <c r="L44" i="16"/>
  <c r="L43" i="16"/>
  <c r="S41" i="16"/>
  <c r="K40" i="16"/>
  <c r="K58" i="3" s="1"/>
  <c r="L39" i="16"/>
  <c r="L40" i="16" s="1"/>
  <c r="L58" i="3" s="1"/>
  <c r="S38" i="16"/>
  <c r="L38" i="16"/>
  <c r="M38" i="16" s="1"/>
  <c r="S37" i="16"/>
  <c r="T36" i="16"/>
  <c r="S36" i="16"/>
  <c r="S35" i="16"/>
  <c r="L35" i="16"/>
  <c r="L48" i="3" s="1"/>
  <c r="K35" i="16"/>
  <c r="K48" i="3" s="1"/>
  <c r="S34" i="16"/>
  <c r="M34" i="16"/>
  <c r="S33" i="16"/>
  <c r="M33" i="16"/>
  <c r="S32" i="16"/>
  <c r="S31" i="16"/>
  <c r="S30" i="16"/>
  <c r="S29" i="16"/>
  <c r="R26" i="16"/>
  <c r="T38" i="16"/>
  <c r="M20" i="16"/>
  <c r="B87" i="3"/>
  <c r="B86" i="3"/>
  <c r="B67" i="3"/>
  <c r="B77" i="3"/>
  <c r="J113" i="15"/>
  <c r="I113" i="15"/>
  <c r="H113" i="15"/>
  <c r="G113" i="15"/>
  <c r="F113" i="15"/>
  <c r="E113" i="15"/>
  <c r="D113" i="15"/>
  <c r="K97" i="15"/>
  <c r="K96" i="15"/>
  <c r="R95" i="15"/>
  <c r="L81" i="15"/>
  <c r="K81" i="15"/>
  <c r="M80" i="15"/>
  <c r="M79" i="15"/>
  <c r="N79" i="15" s="1"/>
  <c r="L76" i="15"/>
  <c r="K76" i="15"/>
  <c r="M75" i="15"/>
  <c r="N75" i="15" s="1"/>
  <c r="M74" i="15"/>
  <c r="L57" i="15"/>
  <c r="L97" i="15" s="1"/>
  <c r="L56" i="15"/>
  <c r="K53" i="15"/>
  <c r="K77" i="3" s="1"/>
  <c r="K49" i="15"/>
  <c r="K67" i="3" s="1"/>
  <c r="L48" i="15"/>
  <c r="M48" i="15" s="1"/>
  <c r="L47" i="15"/>
  <c r="M47" i="15" s="1"/>
  <c r="N47" i="15" s="1"/>
  <c r="L46" i="15"/>
  <c r="M46" i="15" s="1"/>
  <c r="N46" i="15" s="1"/>
  <c r="O46" i="15" s="1"/>
  <c r="P46" i="15" s="1"/>
  <c r="Q46" i="15" s="1"/>
  <c r="S43" i="15"/>
  <c r="K42" i="15"/>
  <c r="K94" i="15" s="1"/>
  <c r="L41" i="15"/>
  <c r="M41" i="15" s="1"/>
  <c r="S40" i="15"/>
  <c r="L40" i="15"/>
  <c r="M40" i="15" s="1"/>
  <c r="N40" i="15" s="1"/>
  <c r="S39" i="15"/>
  <c r="S38" i="15"/>
  <c r="S37" i="15"/>
  <c r="L37" i="15"/>
  <c r="L47" i="3" s="1"/>
  <c r="K37" i="15"/>
  <c r="K47" i="3" s="1"/>
  <c r="S36" i="15"/>
  <c r="M36" i="15"/>
  <c r="S35" i="15"/>
  <c r="S34" i="15"/>
  <c r="S33" i="15"/>
  <c r="S32" i="15"/>
  <c r="S31" i="15"/>
  <c r="R28" i="15"/>
  <c r="T13" i="15"/>
  <c r="B76" i="3"/>
  <c r="B66" i="3"/>
  <c r="J108" i="14"/>
  <c r="I108" i="14"/>
  <c r="H108" i="14"/>
  <c r="G108" i="14"/>
  <c r="F108" i="14"/>
  <c r="E108" i="14"/>
  <c r="D108" i="14"/>
  <c r="K92" i="14"/>
  <c r="K91" i="14"/>
  <c r="R90" i="14"/>
  <c r="K89" i="14"/>
  <c r="L76" i="14"/>
  <c r="K76" i="14"/>
  <c r="M75" i="14"/>
  <c r="M74" i="14"/>
  <c r="N74" i="14" s="1"/>
  <c r="L71" i="14"/>
  <c r="K71" i="14"/>
  <c r="M70" i="14"/>
  <c r="N70" i="14" s="1"/>
  <c r="O70" i="14" s="1"/>
  <c r="P70" i="14" s="1"/>
  <c r="Q70" i="14" s="1"/>
  <c r="M69" i="14"/>
  <c r="L66" i="14"/>
  <c r="L90" i="14" s="1"/>
  <c r="K66" i="14"/>
  <c r="M65" i="14"/>
  <c r="M64" i="14"/>
  <c r="N64" i="14" s="1"/>
  <c r="O64" i="14" s="1"/>
  <c r="K59" i="14"/>
  <c r="M58" i="14"/>
  <c r="M57" i="14"/>
  <c r="N57" i="14" s="1"/>
  <c r="O57" i="14" s="1"/>
  <c r="P57" i="14" s="1"/>
  <c r="Q57" i="14" s="1"/>
  <c r="L57" i="14"/>
  <c r="L56" i="14"/>
  <c r="M56" i="14" s="1"/>
  <c r="N56" i="14" s="1"/>
  <c r="O56" i="14" s="1"/>
  <c r="P56" i="14" s="1"/>
  <c r="Q56" i="14" s="1"/>
  <c r="M55" i="14"/>
  <c r="N55" i="14" s="1"/>
  <c r="L55" i="14"/>
  <c r="L92" i="14" s="1"/>
  <c r="L54" i="14"/>
  <c r="L59" i="14" s="1"/>
  <c r="K51" i="14"/>
  <c r="M50" i="14"/>
  <c r="N50" i="14" s="1"/>
  <c r="N51" i="14" s="1"/>
  <c r="L50" i="14"/>
  <c r="L51" i="14" s="1"/>
  <c r="K47" i="14"/>
  <c r="N46" i="14"/>
  <c r="O46" i="14" s="1"/>
  <c r="P46" i="14" s="1"/>
  <c r="Q46" i="14" s="1"/>
  <c r="L46" i="14"/>
  <c r="M46" i="14" s="1"/>
  <c r="M45" i="14"/>
  <c r="L45" i="14"/>
  <c r="L44" i="14"/>
  <c r="M43" i="14"/>
  <c r="L43" i="14"/>
  <c r="S41" i="14"/>
  <c r="K40" i="14"/>
  <c r="P39" i="14"/>
  <c r="Q39" i="14" s="1"/>
  <c r="L39" i="14"/>
  <c r="M39" i="14" s="1"/>
  <c r="N39" i="14" s="1"/>
  <c r="O39" i="14" s="1"/>
  <c r="S38" i="14"/>
  <c r="M38" i="14"/>
  <c r="L38" i="14"/>
  <c r="S37" i="14"/>
  <c r="S36" i="14"/>
  <c r="S35" i="14"/>
  <c r="N35" i="14"/>
  <c r="L35" i="14"/>
  <c r="K35" i="14"/>
  <c r="S34" i="14"/>
  <c r="N34" i="14"/>
  <c r="O34" i="14" s="1"/>
  <c r="P34" i="14" s="1"/>
  <c r="Q34" i="14" s="1"/>
  <c r="M34" i="14"/>
  <c r="M35" i="14" s="1"/>
  <c r="S33" i="14"/>
  <c r="P33" i="14"/>
  <c r="Q33" i="14" s="1"/>
  <c r="Q35" i="14" s="1"/>
  <c r="N33" i="14"/>
  <c r="O33" i="14" s="1"/>
  <c r="O35" i="14" s="1"/>
  <c r="M33" i="14"/>
  <c r="S32" i="14"/>
  <c r="S31" i="14"/>
  <c r="T30" i="14"/>
  <c r="S30" i="14"/>
  <c r="S29" i="14"/>
  <c r="R26" i="14"/>
  <c r="T22" i="14"/>
  <c r="T38" i="14" s="1"/>
  <c r="T21" i="14"/>
  <c r="K21" i="14"/>
  <c r="T20" i="14"/>
  <c r="U20" i="14" s="1"/>
  <c r="T19" i="14"/>
  <c r="T35" i="14" s="1"/>
  <c r="K19" i="14"/>
  <c r="T18" i="14"/>
  <c r="T17" i="14"/>
  <c r="T16" i="14"/>
  <c r="U16" i="14" s="1"/>
  <c r="K16" i="14"/>
  <c r="T15" i="14"/>
  <c r="U15" i="14" s="1"/>
  <c r="V15" i="14" s="1"/>
  <c r="K15" i="14"/>
  <c r="T14" i="14"/>
  <c r="K14" i="14" s="1"/>
  <c r="T13" i="14"/>
  <c r="T29" i="14" s="1"/>
  <c r="R76" i="8"/>
  <c r="R75" i="8"/>
  <c r="R74" i="8"/>
  <c r="R71" i="8"/>
  <c r="R70" i="8"/>
  <c r="R69" i="8"/>
  <c r="R66" i="8"/>
  <c r="R65" i="8"/>
  <c r="R64" i="8"/>
  <c r="R58" i="8"/>
  <c r="R57" i="8"/>
  <c r="R56" i="8"/>
  <c r="R55" i="8"/>
  <c r="R54" i="8"/>
  <c r="L56" i="8"/>
  <c r="M56" i="8" s="1"/>
  <c r="N56" i="8" s="1"/>
  <c r="O56" i="8" s="1"/>
  <c r="P56" i="8" s="1"/>
  <c r="Q56" i="8" s="1"/>
  <c r="R51" i="8"/>
  <c r="R50" i="8"/>
  <c r="R47" i="8"/>
  <c r="R46" i="8"/>
  <c r="R45" i="8"/>
  <c r="R44" i="8"/>
  <c r="R43" i="8"/>
  <c r="R40" i="8"/>
  <c r="R39" i="8"/>
  <c r="R38" i="8"/>
  <c r="R35" i="8"/>
  <c r="R34" i="8"/>
  <c r="R33" i="8"/>
  <c r="R26" i="8"/>
  <c r="P75" i="8"/>
  <c r="Q75" i="8" s="1"/>
  <c r="P74" i="8"/>
  <c r="P76" i="8" s="1"/>
  <c r="Q70" i="8"/>
  <c r="P70" i="8"/>
  <c r="P69" i="8"/>
  <c r="P71" i="8" s="1"/>
  <c r="P66" i="8"/>
  <c r="P90" i="8" s="1"/>
  <c r="Q65" i="8"/>
  <c r="P65" i="8"/>
  <c r="Q64" i="8"/>
  <c r="Q66" i="8" s="1"/>
  <c r="Q90" i="8" s="1"/>
  <c r="P64" i="8"/>
  <c r="P58" i="8"/>
  <c r="Q58" i="8" s="1"/>
  <c r="Q57" i="8"/>
  <c r="P57" i="8"/>
  <c r="Q55" i="8"/>
  <c r="Q92" i="8" s="1"/>
  <c r="P55" i="8"/>
  <c r="P92" i="8" s="1"/>
  <c r="P54" i="8"/>
  <c r="Q54" i="8" s="1"/>
  <c r="P51" i="8"/>
  <c r="Q50" i="8"/>
  <c r="Q51" i="8" s="1"/>
  <c r="P50" i="8"/>
  <c r="P46" i="8"/>
  <c r="Q46" i="8" s="1"/>
  <c r="P45" i="8"/>
  <c r="Q45" i="8" s="1"/>
  <c r="Q44" i="8"/>
  <c r="P44" i="8"/>
  <c r="Q43" i="8"/>
  <c r="Q47" i="8" s="1"/>
  <c r="P43" i="8"/>
  <c r="P47" i="8" s="1"/>
  <c r="P39" i="8"/>
  <c r="Q39" i="8" s="1"/>
  <c r="Q38" i="8"/>
  <c r="P38" i="8"/>
  <c r="P34" i="8"/>
  <c r="Q34" i="8" s="1"/>
  <c r="P33" i="8"/>
  <c r="P35" i="8" s="1"/>
  <c r="J108" i="8"/>
  <c r="I108" i="8"/>
  <c r="L16" i="23" l="1"/>
  <c r="L68" i="18"/>
  <c r="L90" i="3" s="1"/>
  <c r="R66" i="18"/>
  <c r="U17" i="18"/>
  <c r="L17" i="18"/>
  <c r="R83" i="21"/>
  <c r="R104" i="21" s="1"/>
  <c r="Q84" i="21"/>
  <c r="U15" i="17"/>
  <c r="K15" i="17"/>
  <c r="M71" i="17"/>
  <c r="M118" i="3"/>
  <c r="L47" i="17"/>
  <c r="L69" i="3" s="1"/>
  <c r="U13" i="15"/>
  <c r="T43" i="15"/>
  <c r="N70" i="17"/>
  <c r="N118" i="3" s="1"/>
  <c r="M50" i="17"/>
  <c r="M51" i="17" s="1"/>
  <c r="M79" i="3" s="1"/>
  <c r="T32" i="18"/>
  <c r="T40" i="18"/>
  <c r="K90" i="3"/>
  <c r="R84" i="21"/>
  <c r="T35" i="17"/>
  <c r="T29" i="17"/>
  <c r="T32" i="17"/>
  <c r="K64" i="15"/>
  <c r="K87" i="3" s="1"/>
  <c r="M101" i="18"/>
  <c r="K21" i="18"/>
  <c r="K20" i="18"/>
  <c r="U20" i="18"/>
  <c r="V20" i="18" s="1"/>
  <c r="W20" i="18" s="1"/>
  <c r="X20" i="18" s="1"/>
  <c r="Y20" i="18" s="1"/>
  <c r="Z20" i="18" s="1"/>
  <c r="AA20" i="18" s="1"/>
  <c r="O70" i="17"/>
  <c r="K89" i="17"/>
  <c r="M117" i="3"/>
  <c r="M35" i="17"/>
  <c r="M49" i="3" s="1"/>
  <c r="M55" i="17"/>
  <c r="N55" i="17" s="1"/>
  <c r="O55" i="17" s="1"/>
  <c r="M43" i="17"/>
  <c r="N43" i="17" s="1"/>
  <c r="N74" i="17"/>
  <c r="O74" i="17" s="1"/>
  <c r="N34" i="17"/>
  <c r="O34" i="17" s="1"/>
  <c r="P34" i="17" s="1"/>
  <c r="Q34" i="17" s="1"/>
  <c r="M44" i="17"/>
  <c r="N44" i="17" s="1"/>
  <c r="O44" i="17" s="1"/>
  <c r="P44" i="17" s="1"/>
  <c r="Q44" i="17" s="1"/>
  <c r="N50" i="17"/>
  <c r="O50" i="17" s="1"/>
  <c r="P50" i="17" s="1"/>
  <c r="R58" i="17"/>
  <c r="T31" i="17"/>
  <c r="M80" i="18"/>
  <c r="L124" i="3"/>
  <c r="M122" i="3"/>
  <c r="M123" i="3"/>
  <c r="M37" i="18"/>
  <c r="M50" i="3" s="1"/>
  <c r="M52" i="18"/>
  <c r="N52" i="18" s="1"/>
  <c r="N53" i="18" s="1"/>
  <c r="N80" i="3" s="1"/>
  <c r="M49" i="18"/>
  <c r="M70" i="3" s="1"/>
  <c r="K60" i="3"/>
  <c r="K20" i="17"/>
  <c r="K19" i="17"/>
  <c r="U19" i="17"/>
  <c r="V19" i="17" s="1"/>
  <c r="W19" i="17" s="1"/>
  <c r="W35" i="17" s="1"/>
  <c r="L114" i="3"/>
  <c r="V15" i="23"/>
  <c r="M15" i="23" s="1"/>
  <c r="V14" i="23"/>
  <c r="V30" i="23" s="1"/>
  <c r="K24" i="23"/>
  <c r="K25" i="23" s="1"/>
  <c r="N91" i="23"/>
  <c r="M51" i="23"/>
  <c r="N47" i="23"/>
  <c r="L15" i="23"/>
  <c r="K89" i="16"/>
  <c r="K149" i="3" s="1"/>
  <c r="M113" i="3"/>
  <c r="L59" i="16"/>
  <c r="L88" i="3" s="1"/>
  <c r="M55" i="16"/>
  <c r="N55" i="16" s="1"/>
  <c r="N92" i="16" s="1"/>
  <c r="R56" i="16"/>
  <c r="M45" i="16"/>
  <c r="N45" i="16" s="1"/>
  <c r="O45" i="16" s="1"/>
  <c r="P45" i="16" s="1"/>
  <c r="Q45" i="16" s="1"/>
  <c r="L119" i="3"/>
  <c r="N35" i="23"/>
  <c r="U30" i="23"/>
  <c r="R39" i="23"/>
  <c r="R64" i="23"/>
  <c r="R75" i="23"/>
  <c r="N18" i="23"/>
  <c r="V29" i="23"/>
  <c r="V16" i="23"/>
  <c r="V32" i="23" s="1"/>
  <c r="V17" i="23"/>
  <c r="W17" i="23" s="1"/>
  <c r="N17" i="23" s="1"/>
  <c r="V36" i="23"/>
  <c r="U33" i="23"/>
  <c r="V35" i="23"/>
  <c r="N71" i="23"/>
  <c r="O69" i="23"/>
  <c r="P50" i="23"/>
  <c r="O51" i="23"/>
  <c r="V38" i="23"/>
  <c r="M59" i="23"/>
  <c r="M92" i="23"/>
  <c r="N55" i="23"/>
  <c r="W15" i="23"/>
  <c r="W31" i="23" s="1"/>
  <c r="O38" i="23"/>
  <c r="N40" i="23"/>
  <c r="N89" i="23" s="1"/>
  <c r="O35" i="23"/>
  <c r="P33" i="23"/>
  <c r="O47" i="23"/>
  <c r="P43" i="23"/>
  <c r="X18" i="23"/>
  <c r="O18" i="23" s="1"/>
  <c r="R34" i="23"/>
  <c r="W20" i="23"/>
  <c r="W36" i="23" s="1"/>
  <c r="W19" i="23"/>
  <c r="W35" i="23" s="1"/>
  <c r="V21" i="23"/>
  <c r="M21" i="23" s="1"/>
  <c r="U37" i="23"/>
  <c r="W13" i="23"/>
  <c r="W29" i="23" s="1"/>
  <c r="W22" i="23"/>
  <c r="M22" i="23" s="1"/>
  <c r="L22" i="23"/>
  <c r="R44" i="23"/>
  <c r="P54" i="23"/>
  <c r="O91" i="23"/>
  <c r="R70" i="23"/>
  <c r="P74" i="23"/>
  <c r="O76" i="23"/>
  <c r="K152" i="3"/>
  <c r="M71" i="3"/>
  <c r="M51" i="3"/>
  <c r="K61" i="3"/>
  <c r="N51" i="3"/>
  <c r="K151" i="3"/>
  <c r="L152" i="3"/>
  <c r="K17" i="18"/>
  <c r="K14" i="18"/>
  <c r="M112" i="3"/>
  <c r="M76" i="15"/>
  <c r="M57" i="15"/>
  <c r="N57" i="15" s="1"/>
  <c r="R155" i="3"/>
  <c r="K57" i="3"/>
  <c r="L52" i="3"/>
  <c r="M37" i="15"/>
  <c r="M47" i="3" s="1"/>
  <c r="T32" i="15"/>
  <c r="T34" i="18"/>
  <c r="T38" i="17"/>
  <c r="U22" i="18"/>
  <c r="V22" i="18" s="1"/>
  <c r="W22" i="18" s="1"/>
  <c r="T38" i="18"/>
  <c r="U13" i="18"/>
  <c r="K18" i="18"/>
  <c r="K23" i="18"/>
  <c r="T33" i="18"/>
  <c r="T39" i="18"/>
  <c r="T43" i="18"/>
  <c r="T36" i="18"/>
  <c r="U18" i="18"/>
  <c r="U24" i="18"/>
  <c r="V24" i="18" s="1"/>
  <c r="U14" i="18"/>
  <c r="K22" i="18"/>
  <c r="U31" i="17"/>
  <c r="T37" i="17"/>
  <c r="U14" i="17"/>
  <c r="V15" i="17"/>
  <c r="U18" i="17"/>
  <c r="L18" i="17" s="1"/>
  <c r="U13" i="17"/>
  <c r="U21" i="17"/>
  <c r="U37" i="17" s="1"/>
  <c r="U36" i="16"/>
  <c r="M21" i="16"/>
  <c r="T31" i="16"/>
  <c r="T32" i="16"/>
  <c r="U32" i="16"/>
  <c r="L21" i="16"/>
  <c r="U29" i="16"/>
  <c r="U37" i="16"/>
  <c r="T30" i="16"/>
  <c r="T41" i="16"/>
  <c r="T38" i="15"/>
  <c r="T35" i="15"/>
  <c r="U32" i="14"/>
  <c r="L16" i="14"/>
  <c r="U18" i="14"/>
  <c r="L18" i="14" s="1"/>
  <c r="T31" i="14"/>
  <c r="U22" i="14"/>
  <c r="U38" i="14" s="1"/>
  <c r="T36" i="14"/>
  <c r="K20" i="14"/>
  <c r="T32" i="14"/>
  <c r="T34" i="14"/>
  <c r="L20" i="14"/>
  <c r="T41" i="14"/>
  <c r="U14" i="14"/>
  <c r="U30" i="14" s="1"/>
  <c r="K18" i="14"/>
  <c r="L61" i="3"/>
  <c r="L71" i="3"/>
  <c r="O52" i="18"/>
  <c r="V21" i="18"/>
  <c r="V37" i="18" s="1"/>
  <c r="O40" i="18"/>
  <c r="O83" i="18"/>
  <c r="V23" i="18"/>
  <c r="V39" i="18" s="1"/>
  <c r="N41" i="18"/>
  <c r="O41" i="18" s="1"/>
  <c r="P41" i="18" s="1"/>
  <c r="Q41" i="18" s="1"/>
  <c r="V17" i="18"/>
  <c r="N48" i="18"/>
  <c r="O48" i="18" s="1"/>
  <c r="P48" i="18" s="1"/>
  <c r="Q48" i="18" s="1"/>
  <c r="U19" i="18"/>
  <c r="L19" i="18" s="1"/>
  <c r="U33" i="18"/>
  <c r="U39" i="18"/>
  <c r="N45" i="18"/>
  <c r="N78" i="18"/>
  <c r="N122" i="3" s="1"/>
  <c r="L100" i="18"/>
  <c r="T35" i="18"/>
  <c r="L42" i="18"/>
  <c r="L60" i="3" s="1"/>
  <c r="M99" i="18"/>
  <c r="M85" i="18"/>
  <c r="M42" i="18"/>
  <c r="R47" i="18"/>
  <c r="R79" i="18"/>
  <c r="N84" i="18"/>
  <c r="O84" i="18" s="1"/>
  <c r="P84" i="18" s="1"/>
  <c r="Q84" i="18" s="1"/>
  <c r="Q123" i="3" s="1"/>
  <c r="K99" i="18"/>
  <c r="T31" i="18"/>
  <c r="T37" i="18"/>
  <c r="R46" i="18"/>
  <c r="L49" i="18"/>
  <c r="L70" i="3" s="1"/>
  <c r="L23" i="18"/>
  <c r="U37" i="18"/>
  <c r="L21" i="18"/>
  <c r="O66" i="17"/>
  <c r="O90" i="17" s="1"/>
  <c r="V20" i="17"/>
  <c r="M20" i="17" s="1"/>
  <c r="N38" i="17"/>
  <c r="M40" i="17"/>
  <c r="O51" i="17"/>
  <c r="O79" i="3" s="1"/>
  <c r="P74" i="17"/>
  <c r="O75" i="17"/>
  <c r="P75" i="17" s="1"/>
  <c r="Q75" i="17" s="1"/>
  <c r="O33" i="17"/>
  <c r="N39" i="17"/>
  <c r="O39" i="17" s="1"/>
  <c r="P39" i="17" s="1"/>
  <c r="Q39" i="17" s="1"/>
  <c r="N54" i="17"/>
  <c r="M91" i="17"/>
  <c r="K90" i="17"/>
  <c r="U17" i="17"/>
  <c r="K17" i="17" s="1"/>
  <c r="K56" i="17" s="1"/>
  <c r="K59" i="17" s="1"/>
  <c r="K89" i="3" s="1"/>
  <c r="N69" i="17"/>
  <c r="N117" i="3" s="1"/>
  <c r="L91" i="17"/>
  <c r="U16" i="17"/>
  <c r="K16" i="17" s="1"/>
  <c r="T30" i="17"/>
  <c r="T33" i="17"/>
  <c r="T36" i="17"/>
  <c r="L40" i="17"/>
  <c r="L59" i="3" s="1"/>
  <c r="T41" i="17"/>
  <c r="R46" i="17"/>
  <c r="U36" i="17"/>
  <c r="R45" i="17"/>
  <c r="N66" i="17"/>
  <c r="N90" i="17" s="1"/>
  <c r="N76" i="17"/>
  <c r="U22" i="17"/>
  <c r="U38" i="17" s="1"/>
  <c r="N51" i="17"/>
  <c r="N79" i="3" s="1"/>
  <c r="L20" i="17"/>
  <c r="T34" i="17"/>
  <c r="L89" i="16"/>
  <c r="V30" i="16"/>
  <c r="V31" i="16"/>
  <c r="N66" i="16"/>
  <c r="N90" i="16" s="1"/>
  <c r="N70" i="16"/>
  <c r="O70" i="16" s="1"/>
  <c r="P70" i="16" s="1"/>
  <c r="Q70" i="16" s="1"/>
  <c r="U35" i="16"/>
  <c r="T35" i="16"/>
  <c r="V36" i="16"/>
  <c r="M44" i="16"/>
  <c r="N44" i="16" s="1"/>
  <c r="O44" i="16" s="1"/>
  <c r="P44" i="16" s="1"/>
  <c r="Q44" i="16" s="1"/>
  <c r="O75" i="16"/>
  <c r="P75" i="16" s="1"/>
  <c r="Q75" i="16" s="1"/>
  <c r="T33" i="16"/>
  <c r="V35" i="16"/>
  <c r="V37" i="16"/>
  <c r="W37" i="16"/>
  <c r="O46" i="16"/>
  <c r="P46" i="16" s="1"/>
  <c r="Q46" i="16" s="1"/>
  <c r="M35" i="16"/>
  <c r="M48" i="3" s="1"/>
  <c r="T34" i="16"/>
  <c r="N58" i="16"/>
  <c r="O58" i="16" s="1"/>
  <c r="P58" i="16" s="1"/>
  <c r="Q58" i="16" s="1"/>
  <c r="N76" i="16"/>
  <c r="N34" i="16"/>
  <c r="O34" i="16" s="1"/>
  <c r="P34" i="16" s="1"/>
  <c r="Q34" i="16" s="1"/>
  <c r="O66" i="16"/>
  <c r="O90" i="16" s="1"/>
  <c r="N38" i="16"/>
  <c r="M71" i="16"/>
  <c r="L20" i="16"/>
  <c r="O74" i="16"/>
  <c r="M43" i="16"/>
  <c r="M57" i="16"/>
  <c r="N57" i="16" s="1"/>
  <c r="O57" i="16" s="1"/>
  <c r="P57" i="16" s="1"/>
  <c r="Q57" i="16" s="1"/>
  <c r="K90" i="16"/>
  <c r="U31" i="16"/>
  <c r="N69" i="16"/>
  <c r="N112" i="3" s="1"/>
  <c r="L91" i="16"/>
  <c r="M66" i="16"/>
  <c r="M90" i="16" s="1"/>
  <c r="M76" i="16"/>
  <c r="U30" i="16"/>
  <c r="M39" i="16"/>
  <c r="M40" i="16" s="1"/>
  <c r="U41" i="16"/>
  <c r="M54" i="16"/>
  <c r="T29" i="16"/>
  <c r="N33" i="16"/>
  <c r="L47" i="16"/>
  <c r="L68" i="3" s="1"/>
  <c r="M53" i="15"/>
  <c r="M77" i="3" s="1"/>
  <c r="O79" i="15"/>
  <c r="U35" i="15"/>
  <c r="O40" i="15"/>
  <c r="O47" i="15"/>
  <c r="P47" i="15" s="1"/>
  <c r="Q47" i="15" s="1"/>
  <c r="M42" i="15"/>
  <c r="N41" i="15"/>
  <c r="O41" i="15" s="1"/>
  <c r="P41" i="15" s="1"/>
  <c r="Q41" i="15" s="1"/>
  <c r="N48" i="15"/>
  <c r="O48" i="15" s="1"/>
  <c r="P48" i="15" s="1"/>
  <c r="Q48" i="15" s="1"/>
  <c r="O75" i="15"/>
  <c r="P75" i="15" s="1"/>
  <c r="Q75" i="15" s="1"/>
  <c r="T33" i="15"/>
  <c r="N36" i="15"/>
  <c r="O36" i="15" s="1"/>
  <c r="P36" i="15" s="1"/>
  <c r="Q36" i="15" s="1"/>
  <c r="T39" i="15"/>
  <c r="U39" i="15"/>
  <c r="N74" i="15"/>
  <c r="L96" i="15"/>
  <c r="L42" i="15"/>
  <c r="L57" i="3" s="1"/>
  <c r="L53" i="15"/>
  <c r="L77" i="3" s="1"/>
  <c r="L82" i="3" s="1"/>
  <c r="U43" i="15"/>
  <c r="T31" i="15"/>
  <c r="T37" i="15"/>
  <c r="V38" i="15"/>
  <c r="R46" i="15"/>
  <c r="L49" i="15"/>
  <c r="L67" i="3" s="1"/>
  <c r="M56" i="15"/>
  <c r="N80" i="15"/>
  <c r="O80" i="15" s="1"/>
  <c r="P80" i="15" s="1"/>
  <c r="Q80" i="15" s="1"/>
  <c r="U37" i="15"/>
  <c r="T40" i="15"/>
  <c r="T34" i="15"/>
  <c r="T36" i="15"/>
  <c r="M81" i="15"/>
  <c r="W15" i="14"/>
  <c r="N15" i="14" s="1"/>
  <c r="P64" i="14"/>
  <c r="R33" i="14"/>
  <c r="M44" i="14"/>
  <c r="N44" i="14" s="1"/>
  <c r="O44" i="14" s="1"/>
  <c r="P44" i="14" s="1"/>
  <c r="Q44" i="14" s="1"/>
  <c r="L47" i="14"/>
  <c r="U13" i="14"/>
  <c r="U29" i="14" s="1"/>
  <c r="V14" i="14"/>
  <c r="M14" i="14" s="1"/>
  <c r="V22" i="14"/>
  <c r="V41" i="14" s="1"/>
  <c r="K22" i="14"/>
  <c r="N45" i="14"/>
  <c r="O45" i="14" s="1"/>
  <c r="P45" i="14" s="1"/>
  <c r="Q45" i="14" s="1"/>
  <c r="R45" i="14"/>
  <c r="R56" i="14"/>
  <c r="O74" i="14"/>
  <c r="O55" i="14"/>
  <c r="N92" i="14"/>
  <c r="N66" i="14"/>
  <c r="N90" i="14" s="1"/>
  <c r="U33" i="14"/>
  <c r="T33" i="14"/>
  <c r="U17" i="14"/>
  <c r="L17" i="14" s="1"/>
  <c r="O50" i="14"/>
  <c r="U21" i="14"/>
  <c r="L21" i="14" s="1"/>
  <c r="R57" i="14"/>
  <c r="R39" i="14"/>
  <c r="V31" i="14"/>
  <c r="N38" i="14"/>
  <c r="M40" i="14"/>
  <c r="M89" i="14" s="1"/>
  <c r="U36" i="14"/>
  <c r="V30" i="14"/>
  <c r="P35" i="14"/>
  <c r="R35" i="14" s="1"/>
  <c r="N58" i="14"/>
  <c r="O58" i="14" s="1"/>
  <c r="P58" i="14" s="1"/>
  <c r="Q58" i="14" s="1"/>
  <c r="V18" i="14"/>
  <c r="M18" i="14" s="1"/>
  <c r="L14" i="14"/>
  <c r="M15" i="14"/>
  <c r="K17" i="14"/>
  <c r="U19" i="14"/>
  <c r="V20" i="14"/>
  <c r="M20" i="14" s="1"/>
  <c r="V36" i="14"/>
  <c r="L22" i="14"/>
  <c r="R34" i="14"/>
  <c r="T37" i="14"/>
  <c r="K90" i="14"/>
  <c r="U31" i="14"/>
  <c r="N43" i="14"/>
  <c r="N69" i="14"/>
  <c r="L91" i="14"/>
  <c r="L40" i="14"/>
  <c r="R46" i="14"/>
  <c r="M66" i="14"/>
  <c r="M90" i="14" s="1"/>
  <c r="M76" i="14"/>
  <c r="M92" i="14"/>
  <c r="L15" i="14"/>
  <c r="V16" i="14"/>
  <c r="U41" i="14"/>
  <c r="M54" i="14"/>
  <c r="N65" i="14"/>
  <c r="O65" i="14" s="1"/>
  <c r="P65" i="14" s="1"/>
  <c r="Q65" i="14" s="1"/>
  <c r="R70" i="14"/>
  <c r="N75" i="14"/>
  <c r="O75" i="14" s="1"/>
  <c r="P75" i="14" s="1"/>
  <c r="Q75" i="14" s="1"/>
  <c r="M51" i="14"/>
  <c r="M71" i="14"/>
  <c r="Q40" i="8"/>
  <c r="Q89" i="8" s="1"/>
  <c r="Q91" i="8"/>
  <c r="Q59" i="8"/>
  <c r="Q33" i="8"/>
  <c r="Q35" i="8" s="1"/>
  <c r="Q74" i="8"/>
  <c r="Q76" i="8" s="1"/>
  <c r="P40" i="8"/>
  <c r="P89" i="8" s="1"/>
  <c r="P59" i="8"/>
  <c r="P91" i="8"/>
  <c r="Q69" i="8"/>
  <c r="Q71" i="8" s="1"/>
  <c r="R31" i="3"/>
  <c r="J167" i="3"/>
  <c r="I167" i="3"/>
  <c r="S38" i="8"/>
  <c r="S37" i="8"/>
  <c r="S36" i="8"/>
  <c r="S35" i="8"/>
  <c r="S34" i="8"/>
  <c r="S33" i="8"/>
  <c r="S32" i="8"/>
  <c r="S31" i="8"/>
  <c r="S30" i="8"/>
  <c r="S29" i="8"/>
  <c r="V31" i="23" l="1"/>
  <c r="M68" i="18"/>
  <c r="R59" i="18"/>
  <c r="U32" i="18"/>
  <c r="U31" i="18"/>
  <c r="U34" i="18"/>
  <c r="L14" i="18"/>
  <c r="M17" i="18"/>
  <c r="L18" i="18"/>
  <c r="K13" i="18"/>
  <c r="R44" i="17"/>
  <c r="M119" i="3"/>
  <c r="R34" i="17"/>
  <c r="L15" i="17"/>
  <c r="U33" i="17"/>
  <c r="K13" i="17"/>
  <c r="N35" i="17"/>
  <c r="N49" i="3" s="1"/>
  <c r="U30" i="17"/>
  <c r="K14" i="17"/>
  <c r="V13" i="15"/>
  <c r="L13" i="15"/>
  <c r="L26" i="15" s="1"/>
  <c r="L27" i="15" s="1"/>
  <c r="K13" i="15"/>
  <c r="K26" i="15" s="1"/>
  <c r="K27" i="15" s="1"/>
  <c r="U36" i="18"/>
  <c r="N119" i="3"/>
  <c r="V13" i="18"/>
  <c r="L13" i="18" s="1"/>
  <c r="M53" i="18"/>
  <c r="M80" i="3" s="1"/>
  <c r="L64" i="15"/>
  <c r="L87" i="3" s="1"/>
  <c r="M92" i="16"/>
  <c r="O55" i="16"/>
  <c r="V36" i="18"/>
  <c r="N101" i="18"/>
  <c r="M20" i="18"/>
  <c r="N20" i="18"/>
  <c r="U43" i="18"/>
  <c r="V18" i="18"/>
  <c r="M18" i="18" s="1"/>
  <c r="L22" i="18"/>
  <c r="M23" i="18"/>
  <c r="P123" i="3"/>
  <c r="R48" i="18"/>
  <c r="P70" i="17"/>
  <c r="O118" i="3"/>
  <c r="M92" i="17"/>
  <c r="O76" i="17"/>
  <c r="N92" i="17"/>
  <c r="M47" i="17"/>
  <c r="M69" i="3" s="1"/>
  <c r="R39" i="17"/>
  <c r="M89" i="17"/>
  <c r="M59" i="3"/>
  <c r="L19" i="17"/>
  <c r="U35" i="17"/>
  <c r="M19" i="17"/>
  <c r="U29" i="17"/>
  <c r="V35" i="17"/>
  <c r="O123" i="3"/>
  <c r="M124" i="3"/>
  <c r="N123" i="3"/>
  <c r="N124" i="3" s="1"/>
  <c r="M98" i="18"/>
  <c r="M60" i="3"/>
  <c r="N42" i="18"/>
  <c r="R41" i="18"/>
  <c r="N37" i="18"/>
  <c r="N50" i="3" s="1"/>
  <c r="M114" i="3"/>
  <c r="V18" i="17"/>
  <c r="V36" i="17"/>
  <c r="U34" i="17"/>
  <c r="W16" i="23"/>
  <c r="W32" i="23" s="1"/>
  <c r="W14" i="23"/>
  <c r="N14" i="23" s="1"/>
  <c r="M14" i="23"/>
  <c r="X34" i="23"/>
  <c r="L20" i="18"/>
  <c r="O113" i="3"/>
  <c r="R70" i="16"/>
  <c r="N113" i="3"/>
  <c r="N114" i="3" s="1"/>
  <c r="V32" i="16"/>
  <c r="M89" i="16"/>
  <c r="M58" i="3"/>
  <c r="R46" i="16"/>
  <c r="R45" i="16"/>
  <c r="M51" i="16"/>
  <c r="M78" i="3" s="1"/>
  <c r="U34" i="16"/>
  <c r="W41" i="23"/>
  <c r="N20" i="23"/>
  <c r="W38" i="23"/>
  <c r="W33" i="23"/>
  <c r="M16" i="23"/>
  <c r="V33" i="23"/>
  <c r="M13" i="23"/>
  <c r="N19" i="23"/>
  <c r="M17" i="23"/>
  <c r="Q54" i="23"/>
  <c r="P91" i="23"/>
  <c r="O40" i="23"/>
  <c r="O89" i="23" s="1"/>
  <c r="P38" i="23"/>
  <c r="X13" i="23"/>
  <c r="N13" i="23" s="1"/>
  <c r="W21" i="23"/>
  <c r="N21" i="23" s="1"/>
  <c r="X20" i="23"/>
  <c r="Y18" i="23"/>
  <c r="P18" i="23" s="1"/>
  <c r="N15" i="23"/>
  <c r="Q50" i="23"/>
  <c r="P51" i="23"/>
  <c r="P76" i="23"/>
  <c r="Q74" i="23"/>
  <c r="Q76" i="23" s="1"/>
  <c r="P47" i="23"/>
  <c r="Q43" i="23"/>
  <c r="Q47" i="23" s="1"/>
  <c r="X22" i="23"/>
  <c r="X41" i="23" s="1"/>
  <c r="X19" i="23"/>
  <c r="O19" i="23" s="1"/>
  <c r="L24" i="23"/>
  <c r="X15" i="23"/>
  <c r="O15" i="23" s="1"/>
  <c r="P69" i="23"/>
  <c r="O71" i="23"/>
  <c r="X17" i="23"/>
  <c r="O17" i="23" s="1"/>
  <c r="N92" i="23"/>
  <c r="O55" i="23"/>
  <c r="N59" i="23"/>
  <c r="P35" i="23"/>
  <c r="Q33" i="23"/>
  <c r="K27" i="23"/>
  <c r="V37" i="23"/>
  <c r="W30" i="23"/>
  <c r="L91" i="3"/>
  <c r="L151" i="3"/>
  <c r="L62" i="3"/>
  <c r="M81" i="3"/>
  <c r="N81" i="3"/>
  <c r="M52" i="3"/>
  <c r="M61" i="3"/>
  <c r="L72" i="3"/>
  <c r="V33" i="18"/>
  <c r="M97" i="15"/>
  <c r="M152" i="3" s="1"/>
  <c r="R59" i="15"/>
  <c r="V35" i="15"/>
  <c r="R41" i="15"/>
  <c r="V36" i="15"/>
  <c r="M94" i="15"/>
  <c r="M57" i="3"/>
  <c r="R47" i="15"/>
  <c r="R36" i="15"/>
  <c r="U38" i="15"/>
  <c r="R75" i="15"/>
  <c r="U40" i="15"/>
  <c r="V40" i="18"/>
  <c r="K24" i="18"/>
  <c r="W36" i="18"/>
  <c r="V43" i="18"/>
  <c r="V38" i="18"/>
  <c r="U40" i="18"/>
  <c r="M22" i="18"/>
  <c r="V14" i="18"/>
  <c r="U38" i="18"/>
  <c r="V21" i="17"/>
  <c r="L21" i="17"/>
  <c r="W15" i="17"/>
  <c r="V14" i="17"/>
  <c r="L14" i="17" s="1"/>
  <c r="U41" i="17"/>
  <c r="V31" i="17"/>
  <c r="V13" i="17"/>
  <c r="W32" i="16"/>
  <c r="U33" i="16"/>
  <c r="V29" i="16"/>
  <c r="U34" i="15"/>
  <c r="U36" i="15"/>
  <c r="U33" i="15"/>
  <c r="V38" i="14"/>
  <c r="U34" i="14"/>
  <c r="O81" i="3"/>
  <c r="N71" i="3"/>
  <c r="M91" i="3"/>
  <c r="O42" i="18"/>
  <c r="O60" i="3" s="1"/>
  <c r="P40" i="18"/>
  <c r="W17" i="18"/>
  <c r="W24" i="18"/>
  <c r="W43" i="18" s="1"/>
  <c r="L24" i="18"/>
  <c r="R36" i="18"/>
  <c r="N80" i="18"/>
  <c r="O78" i="18"/>
  <c r="O122" i="3" s="1"/>
  <c r="R74" i="18"/>
  <c r="W23" i="18"/>
  <c r="N23" i="18" s="1"/>
  <c r="M21" i="18"/>
  <c r="X22" i="18"/>
  <c r="X38" i="18" s="1"/>
  <c r="N22" i="18"/>
  <c r="R84" i="18"/>
  <c r="M90" i="3"/>
  <c r="M100" i="18"/>
  <c r="V19" i="18"/>
  <c r="M19" i="18" s="1"/>
  <c r="U35" i="18"/>
  <c r="W21" i="18"/>
  <c r="W13" i="18"/>
  <c r="W38" i="18"/>
  <c r="O20" i="18"/>
  <c r="L98" i="18"/>
  <c r="N49" i="18"/>
  <c r="N70" i="3" s="1"/>
  <c r="O45" i="18"/>
  <c r="Q37" i="18"/>
  <c r="Q50" i="3" s="1"/>
  <c r="P37" i="18"/>
  <c r="P50" i="3" s="1"/>
  <c r="N85" i="18"/>
  <c r="P52" i="18"/>
  <c r="O53" i="18"/>
  <c r="O80" i="3" s="1"/>
  <c r="O37" i="18"/>
  <c r="O50" i="3" s="1"/>
  <c r="P83" i="18"/>
  <c r="O85" i="18"/>
  <c r="O35" i="17"/>
  <c r="O49" i="3" s="1"/>
  <c r="P33" i="17"/>
  <c r="U32" i="17"/>
  <c r="V16" i="17"/>
  <c r="P76" i="17"/>
  <c r="Q74" i="17"/>
  <c r="Q76" i="17" s="1"/>
  <c r="P55" i="17"/>
  <c r="O92" i="17"/>
  <c r="X19" i="17"/>
  <c r="O19" i="17" s="1"/>
  <c r="N47" i="17"/>
  <c r="N69" i="3" s="1"/>
  <c r="O43" i="17"/>
  <c r="W20" i="17"/>
  <c r="L89" i="17"/>
  <c r="N19" i="17"/>
  <c r="P51" i="17"/>
  <c r="P79" i="3" s="1"/>
  <c r="Q50" i="17"/>
  <c r="R65" i="17"/>
  <c r="N71" i="17"/>
  <c r="O69" i="17"/>
  <c r="O117" i="3" s="1"/>
  <c r="R75" i="17"/>
  <c r="R57" i="17"/>
  <c r="V17" i="17"/>
  <c r="L17" i="17" s="1"/>
  <c r="L56" i="17" s="1"/>
  <c r="L59" i="17" s="1"/>
  <c r="L89" i="3" s="1"/>
  <c r="N59" i="17"/>
  <c r="N89" i="3" s="1"/>
  <c r="O54" i="17"/>
  <c r="N91" i="17"/>
  <c r="O38" i="17"/>
  <c r="N40" i="17"/>
  <c r="N59" i="3" s="1"/>
  <c r="P66" i="17"/>
  <c r="P90" i="17" s="1"/>
  <c r="V22" i="17"/>
  <c r="K22" i="17"/>
  <c r="P74" i="16"/>
  <c r="O76" i="16"/>
  <c r="X36" i="16"/>
  <c r="N20" i="16"/>
  <c r="W36" i="16"/>
  <c r="R75" i="16"/>
  <c r="O33" i="16"/>
  <c r="N35" i="16"/>
  <c r="N48" i="3" s="1"/>
  <c r="N71" i="16"/>
  <c r="O69" i="16"/>
  <c r="O112" i="3" s="1"/>
  <c r="W35" i="16"/>
  <c r="R44" i="16"/>
  <c r="P55" i="16"/>
  <c r="O92" i="16"/>
  <c r="R34" i="16"/>
  <c r="P66" i="16"/>
  <c r="P90" i="16" s="1"/>
  <c r="R64" i="16"/>
  <c r="M47" i="16"/>
  <c r="M68" i="3" s="1"/>
  <c r="N43" i="16"/>
  <c r="V41" i="16"/>
  <c r="U38" i="16"/>
  <c r="R58" i="16"/>
  <c r="W30" i="16"/>
  <c r="O38" i="16"/>
  <c r="V34" i="16"/>
  <c r="R57" i="16"/>
  <c r="M91" i="16"/>
  <c r="N54" i="16"/>
  <c r="M59" i="16"/>
  <c r="M88" i="3" s="1"/>
  <c r="N39" i="16"/>
  <c r="O39" i="16" s="1"/>
  <c r="P39" i="16" s="1"/>
  <c r="Q39" i="16" s="1"/>
  <c r="N21" i="16"/>
  <c r="N76" i="15"/>
  <c r="O74" i="15"/>
  <c r="R48" i="15"/>
  <c r="O42" i="15"/>
  <c r="O57" i="3" s="1"/>
  <c r="P40" i="15"/>
  <c r="N53" i="15"/>
  <c r="N77" i="3" s="1"/>
  <c r="W37" i="15"/>
  <c r="L94" i="15"/>
  <c r="N42" i="15"/>
  <c r="N57" i="3" s="1"/>
  <c r="R63" i="15"/>
  <c r="V37" i="15"/>
  <c r="N37" i="15"/>
  <c r="N47" i="3" s="1"/>
  <c r="U31" i="15"/>
  <c r="R80" i="15"/>
  <c r="N81" i="15"/>
  <c r="M96" i="15"/>
  <c r="N56" i="15"/>
  <c r="P79" i="15"/>
  <c r="O81" i="15"/>
  <c r="V39" i="15"/>
  <c r="W36" i="15"/>
  <c r="U32" i="15"/>
  <c r="V40" i="15"/>
  <c r="N97" i="15"/>
  <c r="O57" i="15"/>
  <c r="M49" i="15"/>
  <c r="M67" i="3" s="1"/>
  <c r="V19" i="14"/>
  <c r="M19" i="14" s="1"/>
  <c r="V35" i="14"/>
  <c r="U37" i="14"/>
  <c r="R65" i="14"/>
  <c r="M47" i="14"/>
  <c r="V21" i="14"/>
  <c r="W30" i="14"/>
  <c r="W14" i="14"/>
  <c r="P66" i="14"/>
  <c r="P90" i="14" s="1"/>
  <c r="Q64" i="14"/>
  <c r="L89" i="14"/>
  <c r="P50" i="14"/>
  <c r="O51" i="14"/>
  <c r="P55" i="14"/>
  <c r="O92" i="14"/>
  <c r="N54" i="14"/>
  <c r="M91" i="14"/>
  <c r="M59" i="14"/>
  <c r="W16" i="14"/>
  <c r="N16" i="14" s="1"/>
  <c r="V32" i="14"/>
  <c r="W20" i="14"/>
  <c r="N20" i="14" s="1"/>
  <c r="W18" i="14"/>
  <c r="N18" i="14"/>
  <c r="W34" i="14"/>
  <c r="R75" i="14"/>
  <c r="V34" i="14"/>
  <c r="W31" i="14"/>
  <c r="O43" i="14"/>
  <c r="N47" i="14"/>
  <c r="O66" i="14"/>
  <c r="O90" i="14" s="1"/>
  <c r="K13" i="14"/>
  <c r="V13" i="14"/>
  <c r="V29" i="14" s="1"/>
  <c r="M16" i="14"/>
  <c r="U35" i="14"/>
  <c r="N40" i="14"/>
  <c r="O38" i="14"/>
  <c r="N76" i="14"/>
  <c r="R44" i="14"/>
  <c r="N71" i="14"/>
  <c r="O69" i="14"/>
  <c r="L19" i="14"/>
  <c r="R58" i="14"/>
  <c r="V17" i="14"/>
  <c r="V33" i="14" s="1"/>
  <c r="P74" i="14"/>
  <c r="O76" i="14"/>
  <c r="W22" i="14"/>
  <c r="W41" i="14" s="1"/>
  <c r="X15" i="14"/>
  <c r="O15" i="14" s="1"/>
  <c r="R43" i="23" l="1"/>
  <c r="N68" i="18"/>
  <c r="N90" i="3" s="1"/>
  <c r="W18" i="18"/>
  <c r="N18" i="18" s="1"/>
  <c r="K26" i="18"/>
  <c r="K27" i="18" s="1"/>
  <c r="V32" i="18"/>
  <c r="V31" i="18"/>
  <c r="M13" i="18"/>
  <c r="N17" i="18"/>
  <c r="M14" i="18"/>
  <c r="V29" i="17"/>
  <c r="L16" i="17"/>
  <c r="W13" i="17"/>
  <c r="W29" i="17" s="1"/>
  <c r="L13" i="17"/>
  <c r="M15" i="17"/>
  <c r="W13" i="15"/>
  <c r="M13" i="15"/>
  <c r="M26" i="15" s="1"/>
  <c r="L26" i="18"/>
  <c r="W35" i="15"/>
  <c r="M64" i="15"/>
  <c r="M87" i="3" s="1"/>
  <c r="R74" i="17"/>
  <c r="R76" i="17"/>
  <c r="X16" i="23"/>
  <c r="O16" i="23" s="1"/>
  <c r="X14" i="23"/>
  <c r="X30" i="23" s="1"/>
  <c r="N16" i="23"/>
  <c r="L92" i="3"/>
  <c r="V34" i="18"/>
  <c r="R58" i="18"/>
  <c r="O22" i="18"/>
  <c r="W33" i="18"/>
  <c r="W40" i="18"/>
  <c r="O119" i="3"/>
  <c r="Q70" i="17"/>
  <c r="Q118" i="3" s="1"/>
  <c r="P118" i="3"/>
  <c r="W18" i="17"/>
  <c r="N18" i="17" s="1"/>
  <c r="K24" i="17"/>
  <c r="K17" i="3" s="1"/>
  <c r="O124" i="3"/>
  <c r="N98" i="18"/>
  <c r="N60" i="3"/>
  <c r="M18" i="17"/>
  <c r="V34" i="17"/>
  <c r="V33" i="17"/>
  <c r="O114" i="3"/>
  <c r="M24" i="23"/>
  <c r="M25" i="23" s="1"/>
  <c r="M27" i="23" s="1"/>
  <c r="M79" i="23" s="1"/>
  <c r="M70" i="31" s="1"/>
  <c r="M127" i="3" s="1"/>
  <c r="N52" i="3"/>
  <c r="R39" i="16"/>
  <c r="P113" i="3"/>
  <c r="X32" i="16"/>
  <c r="M72" i="3"/>
  <c r="M82" i="3"/>
  <c r="N51" i="16"/>
  <c r="N78" i="3" s="1"/>
  <c r="N82" i="3" s="1"/>
  <c r="X33" i="23"/>
  <c r="W37" i="23"/>
  <c r="R47" i="23"/>
  <c r="X35" i="23"/>
  <c r="N22" i="23"/>
  <c r="Q35" i="23"/>
  <c r="R35" i="23" s="1"/>
  <c r="R33" i="23"/>
  <c r="Q69" i="23"/>
  <c r="Q71" i="23" s="1"/>
  <c r="P71" i="23"/>
  <c r="Y20" i="23"/>
  <c r="P20" i="23" s="1"/>
  <c r="Q91" i="23"/>
  <c r="O92" i="23"/>
  <c r="P55" i="23"/>
  <c r="O59" i="23"/>
  <c r="R59" i="23" s="1"/>
  <c r="X38" i="23"/>
  <c r="R76" i="23"/>
  <c r="X36" i="23"/>
  <c r="P40" i="23"/>
  <c r="P89" i="23" s="1"/>
  <c r="Q38" i="23"/>
  <c r="Y15" i="23"/>
  <c r="P15" i="23"/>
  <c r="K79" i="23"/>
  <c r="K70" i="31" s="1"/>
  <c r="X31" i="23"/>
  <c r="Q51" i="23"/>
  <c r="R51" i="23" s="1"/>
  <c r="R50" i="23"/>
  <c r="Y17" i="23"/>
  <c r="P17" i="23" s="1"/>
  <c r="L25" i="23"/>
  <c r="L27" i="23" s="1"/>
  <c r="L79" i="23" s="1"/>
  <c r="L70" i="31" s="1"/>
  <c r="Y22" i="23"/>
  <c r="O22" i="23"/>
  <c r="X21" i="23"/>
  <c r="O21" i="23" s="1"/>
  <c r="R74" i="23"/>
  <c r="Z18" i="23"/>
  <c r="Q18" i="23" s="1"/>
  <c r="R18" i="23" s="1"/>
  <c r="Y13" i="23"/>
  <c r="O13" i="23" s="1"/>
  <c r="R54" i="23"/>
  <c r="R91" i="23" s="1"/>
  <c r="Y19" i="23"/>
  <c r="P19" i="23" s="1"/>
  <c r="O20" i="23"/>
  <c r="X29" i="23"/>
  <c r="L149" i="3"/>
  <c r="M62" i="3"/>
  <c r="O51" i="3"/>
  <c r="M149" i="3"/>
  <c r="N61" i="3"/>
  <c r="N152" i="3"/>
  <c r="O61" i="3"/>
  <c r="M151" i="3"/>
  <c r="Q66" i="16"/>
  <c r="Q90" i="16" s="1"/>
  <c r="V34" i="15"/>
  <c r="X36" i="15"/>
  <c r="W38" i="15"/>
  <c r="V43" i="15"/>
  <c r="L18" i="3"/>
  <c r="K16" i="3"/>
  <c r="W39" i="18"/>
  <c r="V35" i="18"/>
  <c r="W14" i="18"/>
  <c r="N14" i="18" s="1"/>
  <c r="W14" i="17"/>
  <c r="M14" i="17" s="1"/>
  <c r="V30" i="17"/>
  <c r="X15" i="17"/>
  <c r="W31" i="17"/>
  <c r="M21" i="17"/>
  <c r="V37" i="17"/>
  <c r="W21" i="17"/>
  <c r="W37" i="17" s="1"/>
  <c r="W36" i="14"/>
  <c r="M22" i="14"/>
  <c r="L13" i="14"/>
  <c r="L24" i="14" s="1"/>
  <c r="L14" i="3" s="1"/>
  <c r="W38" i="14"/>
  <c r="M17" i="14"/>
  <c r="P81" i="3"/>
  <c r="Q81" i="3"/>
  <c r="O71" i="3"/>
  <c r="L19" i="3"/>
  <c r="P85" i="18"/>
  <c r="Q83" i="18"/>
  <c r="Q85" i="18" s="1"/>
  <c r="P20" i="18"/>
  <c r="R37" i="18"/>
  <c r="X23" i="18"/>
  <c r="O23" i="18" s="1"/>
  <c r="X18" i="18"/>
  <c r="X21" i="18"/>
  <c r="O21" i="18" s="1"/>
  <c r="O49" i="18"/>
  <c r="O70" i="3" s="1"/>
  <c r="P45" i="18"/>
  <c r="W37" i="18"/>
  <c r="M24" i="18"/>
  <c r="X17" i="18"/>
  <c r="Y22" i="18"/>
  <c r="W19" i="18"/>
  <c r="N19" i="18" s="1"/>
  <c r="O80" i="18"/>
  <c r="P78" i="18"/>
  <c r="P122" i="3" s="1"/>
  <c r="P124" i="3" s="1"/>
  <c r="P53" i="18"/>
  <c r="Q52" i="18"/>
  <c r="Q53" i="18" s="1"/>
  <c r="Q80" i="3" s="1"/>
  <c r="X13" i="18"/>
  <c r="X24" i="18"/>
  <c r="X43" i="18" s="1"/>
  <c r="P42" i="18"/>
  <c r="P60" i="3" s="1"/>
  <c r="Q40" i="18"/>
  <c r="W31" i="18"/>
  <c r="N99" i="18"/>
  <c r="O98" i="18"/>
  <c r="N100" i="18"/>
  <c r="P99" i="18"/>
  <c r="Q99" i="18"/>
  <c r="X36" i="18"/>
  <c r="N21" i="18"/>
  <c r="O99" i="18"/>
  <c r="R35" i="18"/>
  <c r="W22" i="17"/>
  <c r="W41" i="17" s="1"/>
  <c r="P69" i="17"/>
  <c r="P117" i="3" s="1"/>
  <c r="O71" i="17"/>
  <c r="O47" i="17"/>
  <c r="O69" i="3" s="1"/>
  <c r="P43" i="17"/>
  <c r="P54" i="17"/>
  <c r="O91" i="17"/>
  <c r="Q55" i="17"/>
  <c r="Q92" i="17" s="1"/>
  <c r="P92" i="17"/>
  <c r="Q66" i="17"/>
  <c r="R64" i="17"/>
  <c r="W16" i="17"/>
  <c r="M16" i="17" s="1"/>
  <c r="V38" i="17"/>
  <c r="W17" i="17"/>
  <c r="Y19" i="17"/>
  <c r="P19" i="17" s="1"/>
  <c r="N89" i="17"/>
  <c r="X20" i="17"/>
  <c r="X36" i="17" s="1"/>
  <c r="Q33" i="17"/>
  <c r="Q35" i="17" s="1"/>
  <c r="Q49" i="3" s="1"/>
  <c r="P35" i="17"/>
  <c r="P49" i="3" s="1"/>
  <c r="L22" i="17"/>
  <c r="O40" i="17"/>
  <c r="O59" i="3" s="1"/>
  <c r="P38" i="17"/>
  <c r="Q51" i="17"/>
  <c r="R50" i="17"/>
  <c r="N20" i="17"/>
  <c r="X35" i="17"/>
  <c r="V32" i="17"/>
  <c r="V41" i="17"/>
  <c r="W36" i="17"/>
  <c r="M22" i="16"/>
  <c r="M24" i="16" s="1"/>
  <c r="P69" i="16"/>
  <c r="P112" i="3" s="1"/>
  <c r="O71" i="16"/>
  <c r="X37" i="16"/>
  <c r="N40" i="16"/>
  <c r="N58" i="3" s="1"/>
  <c r="N59" i="16"/>
  <c r="N88" i="3" s="1"/>
  <c r="O54" i="16"/>
  <c r="N91" i="16"/>
  <c r="P92" i="16"/>
  <c r="Q55" i="16"/>
  <c r="Q92" i="16" s="1"/>
  <c r="O40" i="16"/>
  <c r="P38" i="16"/>
  <c r="O43" i="16"/>
  <c r="N47" i="16"/>
  <c r="N68" i="3" s="1"/>
  <c r="X35" i="16"/>
  <c r="P33" i="16"/>
  <c r="O35" i="16"/>
  <c r="O48" i="3" s="1"/>
  <c r="V38" i="16"/>
  <c r="W34" i="16"/>
  <c r="P76" i="16"/>
  <c r="Q74" i="16"/>
  <c r="V33" i="16"/>
  <c r="X30" i="16"/>
  <c r="L22" i="16"/>
  <c r="L24" i="16" s="1"/>
  <c r="W31" i="16"/>
  <c r="P58" i="15"/>
  <c r="P57" i="15"/>
  <c r="O97" i="15"/>
  <c r="N64" i="15"/>
  <c r="N87" i="3" s="1"/>
  <c r="O56" i="15"/>
  <c r="N96" i="15"/>
  <c r="X34" i="15"/>
  <c r="O94" i="15"/>
  <c r="P81" i="15"/>
  <c r="Q79" i="15"/>
  <c r="Q81" i="15" s="1"/>
  <c r="O37" i="15"/>
  <c r="O47" i="3" s="1"/>
  <c r="V31" i="15"/>
  <c r="O53" i="15"/>
  <c r="O77" i="3" s="1"/>
  <c r="X37" i="15"/>
  <c r="W43" i="15"/>
  <c r="N49" i="15"/>
  <c r="N67" i="3" s="1"/>
  <c r="V33" i="15"/>
  <c r="W39" i="15"/>
  <c r="V32" i="15"/>
  <c r="N94" i="15"/>
  <c r="P42" i="15"/>
  <c r="Q40" i="15"/>
  <c r="P74" i="15"/>
  <c r="O76" i="15"/>
  <c r="W21" i="14"/>
  <c r="N21" i="14" s="1"/>
  <c r="W37" i="14"/>
  <c r="W32" i="14"/>
  <c r="R51" i="14"/>
  <c r="O40" i="14"/>
  <c r="P38" i="14"/>
  <c r="Q66" i="14"/>
  <c r="Q90" i="14" s="1"/>
  <c r="R64" i="14"/>
  <c r="N89" i="14"/>
  <c r="W35" i="14"/>
  <c r="W19" i="14"/>
  <c r="N19" i="14" s="1"/>
  <c r="P69" i="14"/>
  <c r="O71" i="14"/>
  <c r="X18" i="14"/>
  <c r="P51" i="14"/>
  <c r="Q50" i="14"/>
  <c r="Q51" i="14" s="1"/>
  <c r="X16" i="14"/>
  <c r="O16" i="14" s="1"/>
  <c r="X32" i="14"/>
  <c r="V37" i="14"/>
  <c r="P76" i="14"/>
  <c r="R76" i="14" s="1"/>
  <c r="Q74" i="14"/>
  <c r="Q76" i="14" s="1"/>
  <c r="R74" i="14"/>
  <c r="X14" i="14"/>
  <c r="O14" i="14"/>
  <c r="L25" i="14"/>
  <c r="P92" i="14"/>
  <c r="Q55" i="14"/>
  <c r="Q92" i="14" s="1"/>
  <c r="R55" i="14"/>
  <c r="R92" i="14" s="1"/>
  <c r="Y15" i="14"/>
  <c r="P15" i="14" s="1"/>
  <c r="O47" i="14"/>
  <c r="P43" i="14"/>
  <c r="X31" i="14"/>
  <c r="X20" i="14"/>
  <c r="O20" i="14" s="1"/>
  <c r="N14" i="14"/>
  <c r="W13" i="14"/>
  <c r="W29" i="14" s="1"/>
  <c r="M13" i="14"/>
  <c r="X22" i="14"/>
  <c r="X38" i="14" s="1"/>
  <c r="W17" i="14"/>
  <c r="N17" i="14" s="1"/>
  <c r="K24" i="14"/>
  <c r="K14" i="3" s="1"/>
  <c r="N59" i="14"/>
  <c r="O54" i="14"/>
  <c r="N91" i="14"/>
  <c r="M21" i="14"/>
  <c r="S41" i="8"/>
  <c r="T22" i="8"/>
  <c r="T20" i="8"/>
  <c r="K20" i="8" s="1"/>
  <c r="T19" i="8"/>
  <c r="T18" i="8"/>
  <c r="T17" i="8"/>
  <c r="T16" i="8"/>
  <c r="T15" i="8"/>
  <c r="U15" i="8" s="1"/>
  <c r="T14" i="8"/>
  <c r="T13" i="8"/>
  <c r="K32" i="3"/>
  <c r="R38" i="3"/>
  <c r="K97" i="3"/>
  <c r="K98" i="3"/>
  <c r="T21" i="8"/>
  <c r="M33" i="8"/>
  <c r="N33" i="8" s="1"/>
  <c r="M34" i="8"/>
  <c r="N34" i="8" s="1"/>
  <c r="L38" i="8"/>
  <c r="M38" i="8" s="1"/>
  <c r="L39" i="8"/>
  <c r="M39" i="8" s="1"/>
  <c r="N39" i="8" s="1"/>
  <c r="O39" i="8" s="1"/>
  <c r="L54" i="8"/>
  <c r="M54" i="8" s="1"/>
  <c r="L55" i="8"/>
  <c r="L92" i="8" s="1"/>
  <c r="L57" i="8"/>
  <c r="M57" i="8" s="1"/>
  <c r="N57" i="8" s="1"/>
  <c r="O57" i="8" s="1"/>
  <c r="M58" i="8"/>
  <c r="N58" i="8" s="1"/>
  <c r="M64" i="8"/>
  <c r="N64" i="8" s="1"/>
  <c r="O64" i="8" s="1"/>
  <c r="M65" i="8"/>
  <c r="M69" i="8"/>
  <c r="N69" i="8" s="1"/>
  <c r="O69" i="8" s="1"/>
  <c r="M70" i="8"/>
  <c r="M74" i="8"/>
  <c r="M75" i="8"/>
  <c r="L35" i="8"/>
  <c r="L66" i="8"/>
  <c r="L90" i="8" s="1"/>
  <c r="L71" i="8"/>
  <c r="L76" i="8"/>
  <c r="K35" i="8"/>
  <c r="K45" i="3" s="1"/>
  <c r="K40" i="8"/>
  <c r="K59" i="8"/>
  <c r="K85" i="3" s="1"/>
  <c r="K66" i="8"/>
  <c r="K90" i="8" s="1"/>
  <c r="K71" i="8"/>
  <c r="K76" i="8"/>
  <c r="K91" i="8"/>
  <c r="K92" i="8"/>
  <c r="L50" i="8"/>
  <c r="M50" i="8" s="1"/>
  <c r="K51" i="8"/>
  <c r="K75" i="3" s="1"/>
  <c r="K47" i="8"/>
  <c r="K65" i="3" s="1"/>
  <c r="B61" i="3"/>
  <c r="B51" i="3"/>
  <c r="B19" i="3"/>
  <c r="L43" i="8"/>
  <c r="M43" i="8" s="1"/>
  <c r="N43" i="8" s="1"/>
  <c r="O43" i="8" s="1"/>
  <c r="L44" i="8"/>
  <c r="M44" i="8" s="1"/>
  <c r="N44" i="8" s="1"/>
  <c r="O44" i="8" s="1"/>
  <c r="L45" i="8"/>
  <c r="M45" i="8" s="1"/>
  <c r="L46" i="8"/>
  <c r="M46" i="8" s="1"/>
  <c r="N46" i="8" s="1"/>
  <c r="O46" i="8" s="1"/>
  <c r="B60" i="3"/>
  <c r="B50" i="3"/>
  <c r="B18" i="3"/>
  <c r="C96" i="3"/>
  <c r="B85" i="3"/>
  <c r="B75" i="3"/>
  <c r="B65" i="3"/>
  <c r="B59" i="3"/>
  <c r="B57" i="3"/>
  <c r="B56" i="3"/>
  <c r="B55" i="3"/>
  <c r="B49" i="3"/>
  <c r="B47" i="3"/>
  <c r="B46" i="3"/>
  <c r="B45" i="3"/>
  <c r="B17" i="3"/>
  <c r="B15" i="3"/>
  <c r="B14" i="3"/>
  <c r="B13" i="3"/>
  <c r="D108" i="8"/>
  <c r="E108" i="8"/>
  <c r="F108" i="8"/>
  <c r="G108" i="8"/>
  <c r="H108" i="8"/>
  <c r="R90" i="8"/>
  <c r="AT17" i="3"/>
  <c r="AU17" i="3" s="1"/>
  <c r="AV17" i="3" s="1"/>
  <c r="AW17" i="3" s="1"/>
  <c r="AX17" i="3" s="1"/>
  <c r="AY17" i="3" s="1"/>
  <c r="AZ17" i="3" s="1"/>
  <c r="AT16" i="3"/>
  <c r="AU16" i="3" s="1"/>
  <c r="AV16" i="3" s="1"/>
  <c r="AW16" i="3" s="1"/>
  <c r="AX16" i="3" s="1"/>
  <c r="AY16" i="3" s="1"/>
  <c r="AZ16" i="3" s="1"/>
  <c r="H167" i="3"/>
  <c r="G167" i="3"/>
  <c r="F167" i="3"/>
  <c r="E167" i="3"/>
  <c r="D167" i="3"/>
  <c r="AT15" i="3"/>
  <c r="AU15" i="3" s="1"/>
  <c r="AV15" i="3" s="1"/>
  <c r="AW15" i="3" s="1"/>
  <c r="AX15" i="3" s="1"/>
  <c r="AY15" i="3" s="1"/>
  <c r="AZ15" i="3" s="1"/>
  <c r="AT14" i="3"/>
  <c r="AU14" i="3" s="1"/>
  <c r="AV14" i="3" s="1"/>
  <c r="AW14" i="3" s="1"/>
  <c r="AX14" i="3" s="1"/>
  <c r="AY14" i="3" s="1"/>
  <c r="AZ14" i="3" s="1"/>
  <c r="AU13" i="3"/>
  <c r="AV13" i="3" s="1"/>
  <c r="AW13" i="3" s="1"/>
  <c r="AX13" i="3" s="1"/>
  <c r="AY13" i="3" s="1"/>
  <c r="AZ13" i="3" s="1"/>
  <c r="M55" i="8"/>
  <c r="M92" i="8" s="1"/>
  <c r="R36" i="3"/>
  <c r="N24" i="23" l="1"/>
  <c r="N25" i="23" s="1"/>
  <c r="N27" i="23" s="1"/>
  <c r="X32" i="23"/>
  <c r="Y16" i="23"/>
  <c r="P16" i="23" s="1"/>
  <c r="K18" i="3"/>
  <c r="O68" i="18"/>
  <c r="O101" i="18"/>
  <c r="O152" i="3" s="1"/>
  <c r="W34" i="18"/>
  <c r="O18" i="18"/>
  <c r="X33" i="18"/>
  <c r="O17" i="18"/>
  <c r="N13" i="18"/>
  <c r="X18" i="17"/>
  <c r="O18" i="17" s="1"/>
  <c r="X31" i="17"/>
  <c r="N15" i="17"/>
  <c r="M17" i="17"/>
  <c r="M56" i="17" s="1"/>
  <c r="X13" i="17"/>
  <c r="N13" i="17" s="1"/>
  <c r="W30" i="17"/>
  <c r="M13" i="17"/>
  <c r="X13" i="15"/>
  <c r="N13" i="15" s="1"/>
  <c r="N26" i="15" s="1"/>
  <c r="M26" i="18"/>
  <c r="M18" i="3" s="1"/>
  <c r="K15" i="3"/>
  <c r="R58" i="15"/>
  <c r="R35" i="17"/>
  <c r="M87" i="23"/>
  <c r="M99" i="23" s="1"/>
  <c r="M100" i="23" s="1"/>
  <c r="M80" i="23" s="1"/>
  <c r="M71" i="31" s="1"/>
  <c r="M72" i="31" s="1"/>
  <c r="O14" i="23"/>
  <c r="O24" i="23" s="1"/>
  <c r="Y14" i="23"/>
  <c r="P14" i="23" s="1"/>
  <c r="X38" i="15"/>
  <c r="K28" i="3"/>
  <c r="R83" i="18"/>
  <c r="P119" i="3"/>
  <c r="R51" i="17"/>
  <c r="Q79" i="3"/>
  <c r="R33" i="17"/>
  <c r="W38" i="17"/>
  <c r="R70" i="17"/>
  <c r="R55" i="17"/>
  <c r="R92" i="17" s="1"/>
  <c r="K25" i="17"/>
  <c r="K27" i="3" s="1"/>
  <c r="W34" i="17"/>
  <c r="R85" i="18"/>
  <c r="R53" i="18"/>
  <c r="P80" i="3"/>
  <c r="R52" i="18"/>
  <c r="P114" i="3"/>
  <c r="R69" i="23"/>
  <c r="Q113" i="3"/>
  <c r="R65" i="16"/>
  <c r="R55" i="16"/>
  <c r="R92" i="16" s="1"/>
  <c r="N62" i="3"/>
  <c r="N72" i="3"/>
  <c r="O89" i="16"/>
  <c r="O58" i="3"/>
  <c r="O62" i="3" s="1"/>
  <c r="O51" i="16"/>
  <c r="O78" i="3" s="1"/>
  <c r="O82" i="3" s="1"/>
  <c r="R71" i="23"/>
  <c r="L127" i="3"/>
  <c r="K127" i="3"/>
  <c r="X37" i="23"/>
  <c r="Y21" i="23"/>
  <c r="Z17" i="23"/>
  <c r="Q17" i="23" s="1"/>
  <c r="R17" i="23" s="1"/>
  <c r="P92" i="23"/>
  <c r="Q55" i="23"/>
  <c r="R55" i="23" s="1"/>
  <c r="R92" i="23" s="1"/>
  <c r="P59" i="23"/>
  <c r="Z15" i="23"/>
  <c r="AA15" i="23" s="1"/>
  <c r="K87" i="23"/>
  <c r="K99" i="23" s="1"/>
  <c r="K100" i="23" s="1"/>
  <c r="K80" i="23" s="1"/>
  <c r="K71" i="31" s="1"/>
  <c r="Z16" i="23"/>
  <c r="AA16" i="23" s="1"/>
  <c r="Z22" i="23"/>
  <c r="Q22" i="23" s="1"/>
  <c r="Z19" i="23"/>
  <c r="Q19" i="23" s="1"/>
  <c r="R19" i="23" s="1"/>
  <c r="Z20" i="23"/>
  <c r="Q20" i="23" s="1"/>
  <c r="R20" i="23" s="1"/>
  <c r="L87" i="23"/>
  <c r="L99" i="23" s="1"/>
  <c r="L100" i="23" s="1"/>
  <c r="L80" i="23" s="1"/>
  <c r="L71" i="31" s="1"/>
  <c r="L72" i="31" s="1"/>
  <c r="Q40" i="23"/>
  <c r="R38" i="23"/>
  <c r="Z13" i="23"/>
  <c r="P13" i="23" s="1"/>
  <c r="N91" i="3"/>
  <c r="N92" i="3" s="1"/>
  <c r="L107" i="3"/>
  <c r="K19" i="3"/>
  <c r="X34" i="18"/>
  <c r="O52" i="3"/>
  <c r="Q51" i="3"/>
  <c r="Q61" i="3"/>
  <c r="P61" i="3"/>
  <c r="W34" i="15"/>
  <c r="W31" i="15"/>
  <c r="L15" i="3"/>
  <c r="N151" i="3"/>
  <c r="R66" i="16"/>
  <c r="K26" i="3"/>
  <c r="W32" i="15"/>
  <c r="R81" i="15"/>
  <c r="P94" i="15"/>
  <c r="P57" i="3"/>
  <c r="L27" i="18"/>
  <c r="L24" i="17"/>
  <c r="L17" i="3" s="1"/>
  <c r="L16" i="3"/>
  <c r="X14" i="18"/>
  <c r="O14" i="18" s="1"/>
  <c r="W32" i="18"/>
  <c r="X34" i="17"/>
  <c r="Y15" i="17"/>
  <c r="O15" i="17" s="1"/>
  <c r="O20" i="17"/>
  <c r="X21" i="17"/>
  <c r="N21" i="17"/>
  <c r="W33" i="17"/>
  <c r="X14" i="17"/>
  <c r="M16" i="3"/>
  <c r="W29" i="16"/>
  <c r="X39" i="15"/>
  <c r="W40" i="15"/>
  <c r="N22" i="14"/>
  <c r="X36" i="14"/>
  <c r="X41" i="14"/>
  <c r="L27" i="14"/>
  <c r="L79" i="14" s="1"/>
  <c r="L87" i="14" s="1"/>
  <c r="L99" i="14" s="1"/>
  <c r="L100" i="14" s="1"/>
  <c r="L80" i="14" s="1"/>
  <c r="L81" i="14" s="1"/>
  <c r="L24" i="3"/>
  <c r="M19" i="3"/>
  <c r="L29" i="3"/>
  <c r="P71" i="3"/>
  <c r="P68" i="18"/>
  <c r="O100" i="18"/>
  <c r="X31" i="18"/>
  <c r="Q78" i="18"/>
  <c r="Q122" i="3" s="1"/>
  <c r="Q124" i="3" s="1"/>
  <c r="P80" i="18"/>
  <c r="Y21" i="18"/>
  <c r="P21" i="18" s="1"/>
  <c r="Y17" i="18"/>
  <c r="P17" i="18" s="1"/>
  <c r="X37" i="18"/>
  <c r="Z22" i="18"/>
  <c r="Q22" i="18" s="1"/>
  <c r="Q42" i="18"/>
  <c r="R42" i="18" s="1"/>
  <c r="R98" i="18" s="1"/>
  <c r="R40" i="18"/>
  <c r="X19" i="18"/>
  <c r="O19" i="18" s="1"/>
  <c r="R73" i="18"/>
  <c r="P98" i="18"/>
  <c r="W35" i="18"/>
  <c r="Q20" i="18"/>
  <c r="Y13" i="18"/>
  <c r="Y24" i="18"/>
  <c r="X39" i="18"/>
  <c r="R37" i="3"/>
  <c r="R75" i="18"/>
  <c r="X40" i="18"/>
  <c r="Y18" i="18"/>
  <c r="P101" i="18"/>
  <c r="N24" i="18"/>
  <c r="P22" i="18"/>
  <c r="Q45" i="18"/>
  <c r="P49" i="18"/>
  <c r="P70" i="3" s="1"/>
  <c r="Y23" i="18"/>
  <c r="P23" i="18" s="1"/>
  <c r="Y20" i="17"/>
  <c r="P20" i="17" s="1"/>
  <c r="P40" i="17"/>
  <c r="Q38" i="17"/>
  <c r="O89" i="17"/>
  <c r="W32" i="17"/>
  <c r="Q54" i="17"/>
  <c r="P91" i="17"/>
  <c r="M22" i="17"/>
  <c r="X17" i="17"/>
  <c r="N17" i="17" s="1"/>
  <c r="Q90" i="17"/>
  <c r="R66" i="17"/>
  <c r="Q43" i="17"/>
  <c r="P47" i="17"/>
  <c r="P69" i="3" s="1"/>
  <c r="X16" i="17"/>
  <c r="N16" i="17" s="1"/>
  <c r="X22" i="17"/>
  <c r="X41" i="17" s="1"/>
  <c r="Q69" i="17"/>
  <c r="R69" i="17" s="1"/>
  <c r="P71" i="17"/>
  <c r="Y18" i="17"/>
  <c r="P18" i="17" s="1"/>
  <c r="Z19" i="17"/>
  <c r="Q19" i="17" s="1"/>
  <c r="R19" i="17" s="1"/>
  <c r="Y13" i="17"/>
  <c r="Q69" i="16"/>
  <c r="Q112" i="3" s="1"/>
  <c r="P71" i="16"/>
  <c r="O47" i="16"/>
  <c r="O68" i="3" s="1"/>
  <c r="P43" i="16"/>
  <c r="Q76" i="16"/>
  <c r="R76" i="16" s="1"/>
  <c r="R74" i="16"/>
  <c r="Z20" i="16"/>
  <c r="X31" i="16"/>
  <c r="N89" i="16"/>
  <c r="N149" i="3" s="1"/>
  <c r="Z16" i="16"/>
  <c r="Z21" i="16"/>
  <c r="X38" i="16"/>
  <c r="X41" i="16"/>
  <c r="X34" i="16"/>
  <c r="W38" i="16"/>
  <c r="P35" i="16"/>
  <c r="Q33" i="16"/>
  <c r="Q35" i="16" s="1"/>
  <c r="Q48" i="3" s="1"/>
  <c r="Q38" i="16"/>
  <c r="P40" i="16"/>
  <c r="O91" i="16"/>
  <c r="O59" i="16"/>
  <c r="P54" i="16"/>
  <c r="W33" i="16"/>
  <c r="W41" i="16"/>
  <c r="X35" i="15"/>
  <c r="P37" i="15"/>
  <c r="P47" i="3" s="1"/>
  <c r="X43" i="15"/>
  <c r="P53" i="15"/>
  <c r="P77" i="3" s="1"/>
  <c r="P56" i="15"/>
  <c r="O96" i="15"/>
  <c r="O64" i="15"/>
  <c r="Q74" i="15"/>
  <c r="P76" i="15"/>
  <c r="Q57" i="15"/>
  <c r="P97" i="15"/>
  <c r="Q42" i="15"/>
  <c r="R40" i="15"/>
  <c r="O49" i="15"/>
  <c r="O67" i="3" s="1"/>
  <c r="W33" i="15"/>
  <c r="R79" i="15"/>
  <c r="R59" i="14"/>
  <c r="O91" i="14"/>
  <c r="O59" i="14"/>
  <c r="P54" i="14"/>
  <c r="Y18" i="14"/>
  <c r="K25" i="14"/>
  <c r="Y20" i="14"/>
  <c r="P20" i="14"/>
  <c r="Y16" i="14"/>
  <c r="P16" i="14" s="1"/>
  <c r="Z15" i="14"/>
  <c r="Q15" i="14" s="1"/>
  <c r="R15" i="14" s="1"/>
  <c r="Y14" i="14"/>
  <c r="P14" i="14"/>
  <c r="Y22" i="14"/>
  <c r="O22" i="14" s="1"/>
  <c r="R66" i="14"/>
  <c r="R50" i="14"/>
  <c r="Q69" i="14"/>
  <c r="P71" i="14"/>
  <c r="M24" i="14"/>
  <c r="M14" i="3" s="1"/>
  <c r="Q38" i="14"/>
  <c r="Q40" i="14" s="1"/>
  <c r="Q89" i="14" s="1"/>
  <c r="P40" i="14"/>
  <c r="X21" i="14"/>
  <c r="O21" i="14" s="1"/>
  <c r="X13" i="14"/>
  <c r="X29" i="14" s="1"/>
  <c r="Q43" i="14"/>
  <c r="Q47" i="14" s="1"/>
  <c r="R47" i="14" s="1"/>
  <c r="P47" i="14"/>
  <c r="R43" i="14"/>
  <c r="X19" i="14"/>
  <c r="X35" i="14" s="1"/>
  <c r="O19" i="14"/>
  <c r="O89" i="14"/>
  <c r="X17" i="14"/>
  <c r="X34" i="14"/>
  <c r="R33" i="3"/>
  <c r="W33" i="14"/>
  <c r="X30" i="14"/>
  <c r="O18" i="14"/>
  <c r="M76" i="8"/>
  <c r="L51" i="8"/>
  <c r="R32" i="3"/>
  <c r="L91" i="8"/>
  <c r="K15" i="8"/>
  <c r="L59" i="8"/>
  <c r="K119" i="3"/>
  <c r="U21" i="8"/>
  <c r="U37" i="8" s="1"/>
  <c r="T37" i="8"/>
  <c r="L15" i="8"/>
  <c r="T31" i="8"/>
  <c r="U31" i="8"/>
  <c r="U16" i="8"/>
  <c r="U32" i="8" s="1"/>
  <c r="T32" i="8"/>
  <c r="U17" i="8"/>
  <c r="U33" i="8" s="1"/>
  <c r="T33" i="8"/>
  <c r="N55" i="8"/>
  <c r="N92" i="8" s="1"/>
  <c r="R123" i="3"/>
  <c r="K21" i="8"/>
  <c r="K18" i="8"/>
  <c r="T34" i="8"/>
  <c r="K19" i="8"/>
  <c r="T35" i="8"/>
  <c r="U20" i="8"/>
  <c r="U36" i="8" s="1"/>
  <c r="T36" i="8"/>
  <c r="U13" i="8"/>
  <c r="V13" i="8" s="1"/>
  <c r="T29" i="8"/>
  <c r="T30" i="8"/>
  <c r="T38" i="8"/>
  <c r="K124" i="3"/>
  <c r="R79" i="3"/>
  <c r="K114" i="3"/>
  <c r="K17" i="8"/>
  <c r="K55" i="3"/>
  <c r="K89" i="8"/>
  <c r="M71" i="8"/>
  <c r="N70" i="8"/>
  <c r="M47" i="8"/>
  <c r="N45" i="8"/>
  <c r="O45" i="8" s="1"/>
  <c r="R50" i="3"/>
  <c r="M40" i="8"/>
  <c r="M89" i="8" s="1"/>
  <c r="L47" i="8"/>
  <c r="M66" i="8"/>
  <c r="M90" i="8" s="1"/>
  <c r="R46" i="3"/>
  <c r="K104" i="3"/>
  <c r="K52" i="3"/>
  <c r="K72" i="3"/>
  <c r="O34" i="8"/>
  <c r="N35" i="8"/>
  <c r="O33" i="8"/>
  <c r="O58" i="8"/>
  <c r="N54" i="8"/>
  <c r="M91" i="8"/>
  <c r="M59" i="8"/>
  <c r="N50" i="8"/>
  <c r="M51" i="8"/>
  <c r="N74" i="8"/>
  <c r="N75" i="8"/>
  <c r="O75" i="8" s="1"/>
  <c r="N65" i="8"/>
  <c r="N66" i="8" s="1"/>
  <c r="N38" i="8"/>
  <c r="M35" i="8"/>
  <c r="K14" i="8"/>
  <c r="L40" i="8"/>
  <c r="K99" i="3"/>
  <c r="U14" i="8"/>
  <c r="U19" i="8"/>
  <c r="U18" i="8"/>
  <c r="K92" i="3"/>
  <c r="K16" i="8"/>
  <c r="U22" i="8"/>
  <c r="U38" i="8" s="1"/>
  <c r="V15" i="8"/>
  <c r="V31" i="8" s="1"/>
  <c r="T41" i="8"/>
  <c r="M81" i="23" l="1"/>
  <c r="Z14" i="23"/>
  <c r="AA14" i="23" s="1"/>
  <c r="O13" i="18"/>
  <c r="P18" i="18"/>
  <c r="M59" i="17"/>
  <c r="X29" i="17"/>
  <c r="O13" i="17"/>
  <c r="N14" i="17"/>
  <c r="Q16" i="16"/>
  <c r="P16" i="16"/>
  <c r="Y13" i="15"/>
  <c r="O13" i="15"/>
  <c r="O26" i="15" s="1"/>
  <c r="N26" i="18"/>
  <c r="N18" i="3" s="1"/>
  <c r="K29" i="18"/>
  <c r="K88" i="18" s="1"/>
  <c r="M15" i="3"/>
  <c r="R20" i="15"/>
  <c r="K27" i="17"/>
  <c r="K79" i="17" s="1"/>
  <c r="K86" i="17" s="1"/>
  <c r="Q20" i="16"/>
  <c r="P20" i="16"/>
  <c r="Q21" i="16"/>
  <c r="P21" i="16"/>
  <c r="R16" i="16"/>
  <c r="Z18" i="18"/>
  <c r="AA18" i="18" s="1"/>
  <c r="Z17" i="18"/>
  <c r="AA17" i="18" s="1"/>
  <c r="Q71" i="17"/>
  <c r="R71" i="17" s="1"/>
  <c r="Q117" i="3"/>
  <c r="Q119" i="3" s="1"/>
  <c r="P89" i="17"/>
  <c r="P59" i="3"/>
  <c r="O149" i="3"/>
  <c r="Q98" i="18"/>
  <c r="Q60" i="3"/>
  <c r="L96" i="31"/>
  <c r="L85" i="31"/>
  <c r="L93" i="31" s="1"/>
  <c r="K72" i="31"/>
  <c r="Q114" i="3"/>
  <c r="R33" i="16"/>
  <c r="O72" i="3"/>
  <c r="R112" i="3"/>
  <c r="R59" i="16"/>
  <c r="O88" i="3"/>
  <c r="P89" i="16"/>
  <c r="P58" i="3"/>
  <c r="R35" i="16"/>
  <c r="P48" i="3"/>
  <c r="P51" i="16"/>
  <c r="Q51" i="16"/>
  <c r="Q78" i="3" s="1"/>
  <c r="M96" i="31"/>
  <c r="M85" i="31"/>
  <c r="L81" i="23"/>
  <c r="M128" i="3"/>
  <c r="M129" i="3" s="1"/>
  <c r="K81" i="23"/>
  <c r="Q15" i="23"/>
  <c r="R15" i="23" s="1"/>
  <c r="N79" i="23"/>
  <c r="N70" i="31" s="1"/>
  <c r="P22" i="23"/>
  <c r="R22" i="23" s="1"/>
  <c r="Q16" i="23"/>
  <c r="R16" i="23" s="1"/>
  <c r="Q92" i="23"/>
  <c r="Q59" i="23"/>
  <c r="AA13" i="23"/>
  <c r="Q13" i="23" s="1"/>
  <c r="R13" i="23" s="1"/>
  <c r="Z21" i="23"/>
  <c r="Q21" i="23" s="1"/>
  <c r="P21" i="23"/>
  <c r="O25" i="23"/>
  <c r="Q89" i="23"/>
  <c r="R40" i="23"/>
  <c r="R89" i="23" s="1"/>
  <c r="K107" i="3"/>
  <c r="K29" i="3"/>
  <c r="R18" i="15"/>
  <c r="P51" i="3"/>
  <c r="Q71" i="3"/>
  <c r="O151" i="3"/>
  <c r="P152" i="3"/>
  <c r="O90" i="3"/>
  <c r="L29" i="15"/>
  <c r="L84" i="15" s="1"/>
  <c r="O91" i="3"/>
  <c r="O87" i="3"/>
  <c r="Q94" i="15"/>
  <c r="Q57" i="3"/>
  <c r="X40" i="15"/>
  <c r="X32" i="15"/>
  <c r="L28" i="3"/>
  <c r="L29" i="18"/>
  <c r="L88" i="18" s="1"/>
  <c r="L96" i="18" s="1"/>
  <c r="L108" i="18" s="1"/>
  <c r="L109" i="18" s="1"/>
  <c r="L89" i="18" s="1"/>
  <c r="L90" i="18" s="1"/>
  <c r="L25" i="17"/>
  <c r="L27" i="3" s="1"/>
  <c r="L25" i="16"/>
  <c r="L26" i="3" s="1"/>
  <c r="Y14" i="18"/>
  <c r="P14" i="18" s="1"/>
  <c r="X32" i="18"/>
  <c r="X37" i="17"/>
  <c r="Y21" i="17"/>
  <c r="O21" i="17"/>
  <c r="Y14" i="17"/>
  <c r="O14" i="17" s="1"/>
  <c r="N22" i="17"/>
  <c r="X30" i="17"/>
  <c r="Z15" i="17"/>
  <c r="P15" i="17" s="1"/>
  <c r="X29" i="16"/>
  <c r="M25" i="16"/>
  <c r="X33" i="16"/>
  <c r="K29" i="15"/>
  <c r="K25" i="3"/>
  <c r="K27" i="14"/>
  <c r="K24" i="3"/>
  <c r="N13" i="14"/>
  <c r="N24" i="14" s="1"/>
  <c r="N14" i="3" s="1"/>
  <c r="X37" i="14"/>
  <c r="O19" i="3"/>
  <c r="R81" i="3"/>
  <c r="Z23" i="18"/>
  <c r="Q23" i="18" s="1"/>
  <c r="X35" i="18"/>
  <c r="Q68" i="18"/>
  <c r="P100" i="18"/>
  <c r="P90" i="3"/>
  <c r="Z21" i="18"/>
  <c r="Q21" i="18" s="1"/>
  <c r="Q49" i="18"/>
  <c r="R45" i="18"/>
  <c r="Z24" i="18"/>
  <c r="Q24" i="18" s="1"/>
  <c r="O24" i="18"/>
  <c r="Q80" i="18"/>
  <c r="R80" i="18" s="1"/>
  <c r="R78" i="18"/>
  <c r="Z13" i="18"/>
  <c r="M27" i="18"/>
  <c r="M28" i="3" s="1"/>
  <c r="Q101" i="18"/>
  <c r="R57" i="18"/>
  <c r="R101" i="18" s="1"/>
  <c r="Y19" i="18"/>
  <c r="X32" i="17"/>
  <c r="Q91" i="17"/>
  <c r="R54" i="17"/>
  <c r="R91" i="17" s="1"/>
  <c r="Z13" i="17"/>
  <c r="Q13" i="17" s="1"/>
  <c r="Y17" i="17"/>
  <c r="X33" i="17"/>
  <c r="Z20" i="17"/>
  <c r="Q20" i="17"/>
  <c r="R20" i="17" s="1"/>
  <c r="M24" i="17"/>
  <c r="M17" i="3" s="1"/>
  <c r="Y16" i="17"/>
  <c r="X38" i="17"/>
  <c r="Q40" i="17"/>
  <c r="Q59" i="3" s="1"/>
  <c r="R38" i="17"/>
  <c r="Q47" i="17"/>
  <c r="R43" i="17"/>
  <c r="Z18" i="17"/>
  <c r="Q18" i="17" s="1"/>
  <c r="R18" i="17" s="1"/>
  <c r="Y22" i="17"/>
  <c r="O22" i="17" s="1"/>
  <c r="Q43" i="16"/>
  <c r="P47" i="16"/>
  <c r="P68" i="3" s="1"/>
  <c r="Q54" i="16"/>
  <c r="P91" i="16"/>
  <c r="P59" i="16"/>
  <c r="P88" i="3" s="1"/>
  <c r="Z15" i="16"/>
  <c r="Z14" i="16"/>
  <c r="Q71" i="16"/>
  <c r="R71" i="16" s="1"/>
  <c r="R69" i="16"/>
  <c r="Q40" i="16"/>
  <c r="R38" i="16"/>
  <c r="N22" i="16"/>
  <c r="N24" i="16" s="1"/>
  <c r="Z19" i="16"/>
  <c r="Q53" i="15"/>
  <c r="R52" i="15"/>
  <c r="X31" i="15"/>
  <c r="X33" i="15"/>
  <c r="R19" i="15"/>
  <c r="Q76" i="15"/>
  <c r="R76" i="15" s="1"/>
  <c r="R74" i="15"/>
  <c r="Q37" i="15"/>
  <c r="R35" i="15"/>
  <c r="P49" i="15"/>
  <c r="P67" i="3" s="1"/>
  <c r="Q97" i="15"/>
  <c r="R57" i="15"/>
  <c r="R97" i="15" s="1"/>
  <c r="R42" i="15"/>
  <c r="R94" i="15" s="1"/>
  <c r="R21" i="15"/>
  <c r="Q56" i="15"/>
  <c r="P96" i="15"/>
  <c r="P64" i="15"/>
  <c r="P87" i="3" s="1"/>
  <c r="K79" i="14"/>
  <c r="P89" i="14"/>
  <c r="R40" i="14"/>
  <c r="R89" i="14" s="1"/>
  <c r="Z22" i="14"/>
  <c r="Q22" i="14" s="1"/>
  <c r="Z18" i="14"/>
  <c r="Q18" i="14"/>
  <c r="Y21" i="14"/>
  <c r="P21" i="14" s="1"/>
  <c r="Y13" i="14"/>
  <c r="O13" i="14"/>
  <c r="Z16" i="14"/>
  <c r="Q16" i="14" s="1"/>
  <c r="R16" i="14" s="1"/>
  <c r="P18" i="14"/>
  <c r="R18" i="14" s="1"/>
  <c r="Q71" i="14"/>
  <c r="R71" i="14" s="1"/>
  <c r="R69" i="14"/>
  <c r="Y17" i="14"/>
  <c r="P17" i="14"/>
  <c r="N25" i="14"/>
  <c r="N24" i="3" s="1"/>
  <c r="M25" i="14"/>
  <c r="M24" i="3" s="1"/>
  <c r="Q54" i="14"/>
  <c r="P91" i="14"/>
  <c r="P59" i="14"/>
  <c r="X33" i="14"/>
  <c r="Z14" i="14"/>
  <c r="Q14" i="14" s="1"/>
  <c r="R14" i="14" s="1"/>
  <c r="Z20" i="14"/>
  <c r="Q20" i="14"/>
  <c r="R20" i="14" s="1"/>
  <c r="O17" i="14"/>
  <c r="Y19" i="14"/>
  <c r="P19" i="14" s="1"/>
  <c r="R38" i="14"/>
  <c r="L16" i="8"/>
  <c r="V17" i="8"/>
  <c r="V33" i="8" s="1"/>
  <c r="O47" i="8"/>
  <c r="U29" i="8"/>
  <c r="K13" i="8"/>
  <c r="L17" i="8"/>
  <c r="N47" i="8"/>
  <c r="R124" i="3"/>
  <c r="K62" i="3"/>
  <c r="V18" i="8"/>
  <c r="V34" i="8" s="1"/>
  <c r="V16" i="8"/>
  <c r="V32" i="8" s="1"/>
  <c r="V20" i="8"/>
  <c r="V36" i="8" s="1"/>
  <c r="V19" i="8"/>
  <c r="V35" i="8" s="1"/>
  <c r="O55" i="8"/>
  <c r="R80" i="3"/>
  <c r="V29" i="8"/>
  <c r="L21" i="8"/>
  <c r="V21" i="8"/>
  <c r="W21" i="8" s="1"/>
  <c r="U30" i="8"/>
  <c r="U35" i="8"/>
  <c r="L20" i="8"/>
  <c r="U34" i="8"/>
  <c r="O35" i="8"/>
  <c r="K82" i="3"/>
  <c r="N71" i="8"/>
  <c r="O70" i="8"/>
  <c r="R66" i="3"/>
  <c r="N90" i="8"/>
  <c r="L18" i="8"/>
  <c r="L89" i="8"/>
  <c r="N91" i="8"/>
  <c r="N59" i="8"/>
  <c r="O54" i="8"/>
  <c r="O65" i="8"/>
  <c r="O50" i="8"/>
  <c r="N51" i="8"/>
  <c r="O38" i="8"/>
  <c r="N40" i="8"/>
  <c r="O74" i="8"/>
  <c r="N76" i="8"/>
  <c r="L19" i="8"/>
  <c r="V14" i="8"/>
  <c r="V30" i="8" s="1"/>
  <c r="L14" i="8"/>
  <c r="K22" i="8"/>
  <c r="M15" i="8"/>
  <c r="W13" i="8"/>
  <c r="W29" i="8" s="1"/>
  <c r="L13" i="8"/>
  <c r="W15" i="8"/>
  <c r="W31" i="8" s="1"/>
  <c r="U41" i="8"/>
  <c r="V22" i="8"/>
  <c r="V38" i="8" s="1"/>
  <c r="Q14" i="23" l="1"/>
  <c r="R14" i="23" s="1"/>
  <c r="L105" i="31"/>
  <c r="L106" i="31" s="1"/>
  <c r="L86" i="31" s="1"/>
  <c r="L87" i="31" s="1"/>
  <c r="Q18" i="18"/>
  <c r="P13" i="18"/>
  <c r="Z14" i="18"/>
  <c r="AA14" i="18" s="1"/>
  <c r="Q14" i="18"/>
  <c r="Q17" i="18"/>
  <c r="N24" i="17"/>
  <c r="N25" i="17" s="1"/>
  <c r="N17" i="3"/>
  <c r="P149" i="3"/>
  <c r="M89" i="3"/>
  <c r="M92" i="3" s="1"/>
  <c r="P13" i="17"/>
  <c r="O16" i="17"/>
  <c r="O17" i="17"/>
  <c r="O56" i="17" s="1"/>
  <c r="R15" i="17"/>
  <c r="Q15" i="17"/>
  <c r="Q14" i="16"/>
  <c r="P14" i="16"/>
  <c r="Q15" i="16"/>
  <c r="P15" i="16"/>
  <c r="Q19" i="16"/>
  <c r="P19" i="16"/>
  <c r="Z13" i="15"/>
  <c r="P13" i="15"/>
  <c r="P26" i="15" s="1"/>
  <c r="O26" i="18"/>
  <c r="O18" i="3" s="1"/>
  <c r="R17" i="15"/>
  <c r="R21" i="16"/>
  <c r="R20" i="16"/>
  <c r="K79" i="16"/>
  <c r="AA13" i="18"/>
  <c r="Q13" i="18" s="1"/>
  <c r="P19" i="18"/>
  <c r="Z19" i="18"/>
  <c r="AA19" i="18" s="1"/>
  <c r="R47" i="17"/>
  <c r="Q69" i="3"/>
  <c r="P62" i="3"/>
  <c r="R49" i="18"/>
  <c r="Q70" i="3"/>
  <c r="K96" i="31"/>
  <c r="K85" i="31"/>
  <c r="P72" i="3"/>
  <c r="Q89" i="16"/>
  <c r="Q58" i="3"/>
  <c r="Q62" i="3" s="1"/>
  <c r="P52" i="3"/>
  <c r="R51" i="16"/>
  <c r="P78" i="3"/>
  <c r="R50" i="16"/>
  <c r="M93" i="31"/>
  <c r="M105" i="31" s="1"/>
  <c r="M106" i="31" s="1"/>
  <c r="O16" i="3"/>
  <c r="N127" i="3"/>
  <c r="K128" i="3"/>
  <c r="K129" i="3" s="1"/>
  <c r="L128" i="3"/>
  <c r="L129" i="3" s="1"/>
  <c r="P24" i="23"/>
  <c r="P25" i="23" s="1"/>
  <c r="P27" i="23" s="1"/>
  <c r="P79" i="23" s="1"/>
  <c r="P70" i="31" s="1"/>
  <c r="R21" i="23"/>
  <c r="O27" i="23"/>
  <c r="N87" i="23"/>
  <c r="N99" i="23" s="1"/>
  <c r="N100" i="23" s="1"/>
  <c r="N80" i="23" s="1"/>
  <c r="N71" i="31" s="1"/>
  <c r="P91" i="3"/>
  <c r="M108" i="3"/>
  <c r="L108" i="3"/>
  <c r="L109" i="3" s="1"/>
  <c r="M107" i="3"/>
  <c r="L25" i="3"/>
  <c r="R51" i="3"/>
  <c r="P151" i="3"/>
  <c r="Q152" i="3"/>
  <c r="R152" i="3" s="1"/>
  <c r="N27" i="18"/>
  <c r="N28" i="3" s="1"/>
  <c r="L27" i="17"/>
  <c r="L79" i="17" s="1"/>
  <c r="R16" i="15"/>
  <c r="M27" i="15"/>
  <c r="M25" i="3" s="1"/>
  <c r="R53" i="15"/>
  <c r="Q77" i="3"/>
  <c r="R37" i="15"/>
  <c r="Q47" i="3"/>
  <c r="N27" i="3"/>
  <c r="L27" i="16"/>
  <c r="M29" i="3"/>
  <c r="P24" i="18"/>
  <c r="Z14" i="17"/>
  <c r="P21" i="17"/>
  <c r="Z21" i="17"/>
  <c r="Q21" i="17" s="1"/>
  <c r="M27" i="16"/>
  <c r="M26" i="3"/>
  <c r="Z13" i="16"/>
  <c r="M27" i="14"/>
  <c r="M79" i="14" s="1"/>
  <c r="N27" i="14"/>
  <c r="N79" i="14" s="1"/>
  <c r="P22" i="14"/>
  <c r="R22" i="14" s="1"/>
  <c r="M18" i="8"/>
  <c r="M21" i="8"/>
  <c r="M19" i="8"/>
  <c r="Q91" i="3"/>
  <c r="Q100" i="18"/>
  <c r="R56" i="18"/>
  <c r="R100" i="18" s="1"/>
  <c r="M29" i="18"/>
  <c r="R122" i="3"/>
  <c r="K96" i="18"/>
  <c r="K108" i="18" s="1"/>
  <c r="K109" i="18" s="1"/>
  <c r="K89" i="18" s="1"/>
  <c r="K90" i="18" s="1"/>
  <c r="Z16" i="17"/>
  <c r="R49" i="3"/>
  <c r="Z22" i="17"/>
  <c r="Q22" i="17" s="1"/>
  <c r="Q89" i="17"/>
  <c r="Q149" i="3" s="1"/>
  <c r="R40" i="17"/>
  <c r="R89" i="17" s="1"/>
  <c r="M25" i="17"/>
  <c r="Z17" i="17"/>
  <c r="K87" i="17"/>
  <c r="K99" i="17" s="1"/>
  <c r="K100" i="17" s="1"/>
  <c r="K80" i="17" s="1"/>
  <c r="K81" i="17" s="1"/>
  <c r="Z17" i="16"/>
  <c r="Z22" i="16"/>
  <c r="Q59" i="16"/>
  <c r="Q88" i="3" s="1"/>
  <c r="Q91" i="16"/>
  <c r="R54" i="16"/>
  <c r="R91" i="16" s="1"/>
  <c r="R40" i="16"/>
  <c r="R89" i="16" s="1"/>
  <c r="R18" i="16"/>
  <c r="N16" i="3"/>
  <c r="Q47" i="16"/>
  <c r="R43" i="16"/>
  <c r="Q64" i="15"/>
  <c r="Q96" i="15"/>
  <c r="R56" i="15"/>
  <c r="N15" i="3"/>
  <c r="Q49" i="15"/>
  <c r="R45" i="15"/>
  <c r="R56" i="3"/>
  <c r="Z13" i="14"/>
  <c r="Q13" i="14" s="1"/>
  <c r="Q91" i="14"/>
  <c r="Q59" i="14"/>
  <c r="R54" i="14"/>
  <c r="R91" i="14" s="1"/>
  <c r="Z21" i="14"/>
  <c r="Q21" i="14"/>
  <c r="R21" i="14" s="1"/>
  <c r="O24" i="14"/>
  <c r="O14" i="3" s="1"/>
  <c r="Q17" i="14"/>
  <c r="R17" i="14" s="1"/>
  <c r="Z17" i="14"/>
  <c r="Z19" i="14"/>
  <c r="Q19" i="14" s="1"/>
  <c r="R19" i="14" s="1"/>
  <c r="N87" i="14"/>
  <c r="N99" i="14" s="1"/>
  <c r="N100" i="14" s="1"/>
  <c r="N80" i="14" s="1"/>
  <c r="N81" i="14"/>
  <c r="K87" i="14"/>
  <c r="K99" i="14" s="1"/>
  <c r="K100" i="14" s="1"/>
  <c r="K80" i="14" s="1"/>
  <c r="K81" i="14"/>
  <c r="M17" i="8"/>
  <c r="W20" i="8"/>
  <c r="W36" i="8" s="1"/>
  <c r="W17" i="8"/>
  <c r="W33" i="8" s="1"/>
  <c r="O40" i="8"/>
  <c r="O92" i="8"/>
  <c r="K24" i="8"/>
  <c r="R91" i="8"/>
  <c r="R92" i="8"/>
  <c r="R65" i="3"/>
  <c r="N17" i="8"/>
  <c r="V37" i="8"/>
  <c r="V41" i="8"/>
  <c r="W18" i="8"/>
  <c r="W34" i="8" s="1"/>
  <c r="W16" i="8"/>
  <c r="M16" i="8"/>
  <c r="M13" i="8"/>
  <c r="W37" i="8"/>
  <c r="W19" i="8"/>
  <c r="W35" i="8" s="1"/>
  <c r="L22" i="8"/>
  <c r="L24" i="8" s="1"/>
  <c r="L13" i="3" s="1"/>
  <c r="L21" i="3" s="1"/>
  <c r="M20" i="8"/>
  <c r="R71" i="3"/>
  <c r="R60" i="3"/>
  <c r="O71" i="8"/>
  <c r="R48" i="3"/>
  <c r="N15" i="8"/>
  <c r="R57" i="3"/>
  <c r="R76" i="3"/>
  <c r="O76" i="8"/>
  <c r="O66" i="8"/>
  <c r="O89" i="8"/>
  <c r="O51" i="8"/>
  <c r="N89" i="8"/>
  <c r="O59" i="8"/>
  <c r="O91" i="8"/>
  <c r="W14" i="8"/>
  <c r="W30" i="8" s="1"/>
  <c r="M14" i="8"/>
  <c r="X21" i="8"/>
  <c r="X13" i="8"/>
  <c r="X29" i="8" s="1"/>
  <c r="X20" i="8"/>
  <c r="X15" i="8"/>
  <c r="N21" i="8"/>
  <c r="W22" i="8"/>
  <c r="W38" i="8" s="1"/>
  <c r="N20" i="8"/>
  <c r="L150" i="3" l="1"/>
  <c r="Q24" i="23"/>
  <c r="Q25" i="23" s="1"/>
  <c r="R25" i="23" s="1"/>
  <c r="R149" i="3"/>
  <c r="O24" i="17"/>
  <c r="O17" i="3" s="1"/>
  <c r="O25" i="17"/>
  <c r="O27" i="3" s="1"/>
  <c r="AA14" i="17"/>
  <c r="Q14" i="17" s="1"/>
  <c r="R13" i="17"/>
  <c r="P17" i="17"/>
  <c r="P56" i="17" s="1"/>
  <c r="P59" i="17" s="1"/>
  <c r="P89" i="3" s="1"/>
  <c r="P92" i="3" s="1"/>
  <c r="P16" i="17"/>
  <c r="O59" i="17"/>
  <c r="P14" i="17"/>
  <c r="R96" i="15"/>
  <c r="R64" i="15"/>
  <c r="Q13" i="16"/>
  <c r="P13" i="16"/>
  <c r="Q17" i="16"/>
  <c r="P17" i="16"/>
  <c r="AA13" i="15"/>
  <c r="Q13" i="15"/>
  <c r="Q26" i="15" s="1"/>
  <c r="P26" i="18"/>
  <c r="P18" i="3" s="1"/>
  <c r="R23" i="15"/>
  <c r="R24" i="15"/>
  <c r="O15" i="3"/>
  <c r="R13" i="18"/>
  <c r="O27" i="18"/>
  <c r="O28" i="3" s="1"/>
  <c r="Q90" i="3"/>
  <c r="R90" i="3" s="1"/>
  <c r="R68" i="18"/>
  <c r="L87" i="17"/>
  <c r="L99" i="17" s="1"/>
  <c r="L100" i="17" s="1"/>
  <c r="L80" i="17" s="1"/>
  <c r="L81" i="17" s="1"/>
  <c r="L86" i="17"/>
  <c r="K87" i="16"/>
  <c r="R15" i="16"/>
  <c r="R19" i="16"/>
  <c r="R14" i="16"/>
  <c r="Q22" i="16"/>
  <c r="P22" i="16"/>
  <c r="P24" i="16" s="1"/>
  <c r="M79" i="16"/>
  <c r="L79" i="16"/>
  <c r="Q19" i="18"/>
  <c r="Q87" i="3"/>
  <c r="AA17" i="17"/>
  <c r="Q17" i="17" s="1"/>
  <c r="Q56" i="17" s="1"/>
  <c r="Q59" i="17" s="1"/>
  <c r="Q89" i="3" s="1"/>
  <c r="AA16" i="17"/>
  <c r="Q16" i="17" s="1"/>
  <c r="N72" i="31"/>
  <c r="K93" i="31"/>
  <c r="K105" i="31" s="1"/>
  <c r="K106" i="31" s="1"/>
  <c r="K86" i="31" s="1"/>
  <c r="K87" i="31" s="1"/>
  <c r="R47" i="16"/>
  <c r="Q68" i="3"/>
  <c r="R68" i="3" s="1"/>
  <c r="R78" i="3"/>
  <c r="P82" i="3"/>
  <c r="M86" i="31"/>
  <c r="P127" i="3"/>
  <c r="N81" i="23"/>
  <c r="O79" i="23"/>
  <c r="O70" i="31" s="1"/>
  <c r="R27" i="23"/>
  <c r="P87" i="23"/>
  <c r="P99" i="23" s="1"/>
  <c r="P100" i="23" s="1"/>
  <c r="P80" i="23" s="1"/>
  <c r="P71" i="31" s="1"/>
  <c r="P72" i="31" s="1"/>
  <c r="K108" i="3"/>
  <c r="K109" i="3" s="1"/>
  <c r="K150" i="3" s="1"/>
  <c r="M109" i="3"/>
  <c r="M150" i="3" s="1"/>
  <c r="N19" i="3"/>
  <c r="N29" i="18"/>
  <c r="N88" i="18" s="1"/>
  <c r="N96" i="18" s="1"/>
  <c r="N108" i="18" s="1"/>
  <c r="N109" i="18" s="1"/>
  <c r="N89" i="18" s="1"/>
  <c r="N90" i="18" s="1"/>
  <c r="R15" i="15"/>
  <c r="R14" i="15"/>
  <c r="M29" i="15"/>
  <c r="M84" i="15" s="1"/>
  <c r="Q151" i="3"/>
  <c r="R151" i="3" s="1"/>
  <c r="Q52" i="3"/>
  <c r="R52" i="3" s="1"/>
  <c r="R47" i="3"/>
  <c r="Q82" i="3"/>
  <c r="R77" i="3"/>
  <c r="R49" i="15"/>
  <c r="Q67" i="3"/>
  <c r="N27" i="17"/>
  <c r="R21" i="17"/>
  <c r="O25" i="16"/>
  <c r="O26" i="3" s="1"/>
  <c r="Q19" i="3"/>
  <c r="O29" i="3"/>
  <c r="M27" i="17"/>
  <c r="M79" i="17" s="1"/>
  <c r="M86" i="17" s="1"/>
  <c r="M27" i="3"/>
  <c r="P22" i="17"/>
  <c r="M87" i="14"/>
  <c r="M99" i="14" s="1"/>
  <c r="M100" i="14" s="1"/>
  <c r="M80" i="14" s="1"/>
  <c r="M81" i="14" s="1"/>
  <c r="P13" i="14"/>
  <c r="P24" i="14" s="1"/>
  <c r="P14" i="3" s="1"/>
  <c r="X17" i="8"/>
  <c r="O17" i="8" s="1"/>
  <c r="K13" i="3"/>
  <c r="K21" i="3" s="1"/>
  <c r="R61" i="3"/>
  <c r="M88" i="18"/>
  <c r="R69" i="3"/>
  <c r="N25" i="16"/>
  <c r="N26" i="3" s="1"/>
  <c r="R22" i="15"/>
  <c r="N27" i="15"/>
  <c r="N25" i="3" s="1"/>
  <c r="Q24" i="14"/>
  <c r="Q14" i="3" s="1"/>
  <c r="O25" i="14"/>
  <c r="Y20" i="8"/>
  <c r="Y15" i="8"/>
  <c r="Y21" i="8"/>
  <c r="P21" i="8" s="1"/>
  <c r="K25" i="8"/>
  <c r="K23" i="3" s="1"/>
  <c r="R98" i="3"/>
  <c r="R89" i="8"/>
  <c r="R45" i="3"/>
  <c r="R97" i="3"/>
  <c r="X36" i="8"/>
  <c r="X31" i="8"/>
  <c r="W32" i="8"/>
  <c r="X16" i="8"/>
  <c r="N16" i="8"/>
  <c r="X19" i="8"/>
  <c r="N19" i="8"/>
  <c r="N18" i="8"/>
  <c r="X18" i="8"/>
  <c r="X37" i="8"/>
  <c r="R70" i="3"/>
  <c r="R59" i="3"/>
  <c r="R91" i="3"/>
  <c r="R99" i="3"/>
  <c r="O90" i="8"/>
  <c r="R59" i="8"/>
  <c r="N14" i="8"/>
  <c r="X14" i="8"/>
  <c r="O21" i="8"/>
  <c r="O20" i="8"/>
  <c r="X22" i="8"/>
  <c r="X41" i="8" s="1"/>
  <c r="M22" i="8"/>
  <c r="L25" i="8"/>
  <c r="L23" i="3" s="1"/>
  <c r="L39" i="3" s="1"/>
  <c r="Y13" i="8"/>
  <c r="N13" i="8"/>
  <c r="W41" i="8"/>
  <c r="O15" i="8"/>
  <c r="R24" i="23" l="1"/>
  <c r="P24" i="17"/>
  <c r="Q24" i="17"/>
  <c r="Q17" i="3" s="1"/>
  <c r="R14" i="17"/>
  <c r="R17" i="17"/>
  <c r="O89" i="3"/>
  <c r="O92" i="3" s="1"/>
  <c r="R59" i="17"/>
  <c r="R56" i="17"/>
  <c r="Q24" i="16"/>
  <c r="Q26" i="18"/>
  <c r="Q18" i="3" s="1"/>
  <c r="O29" i="18"/>
  <c r="O88" i="18" s="1"/>
  <c r="O96" i="18" s="1"/>
  <c r="O108" i="18" s="1"/>
  <c r="O109" i="18" s="1"/>
  <c r="O89" i="18" s="1"/>
  <c r="O90" i="18" s="1"/>
  <c r="K99" i="16"/>
  <c r="K100" i="16" s="1"/>
  <c r="K80" i="16" s="1"/>
  <c r="K81" i="16" s="1"/>
  <c r="Q92" i="3"/>
  <c r="L87" i="16"/>
  <c r="L99" i="16" s="1"/>
  <c r="L100" i="16" s="1"/>
  <c r="L80" i="16" s="1"/>
  <c r="L81" i="16" s="1"/>
  <c r="M87" i="16"/>
  <c r="M99" i="16" s="1"/>
  <c r="M100" i="16" s="1"/>
  <c r="M80" i="16" s="1"/>
  <c r="M81" i="16" s="1"/>
  <c r="L92" i="15"/>
  <c r="L104" i="15" s="1"/>
  <c r="L105" i="15" s="1"/>
  <c r="L85" i="15" s="1"/>
  <c r="L86" i="15" s="1"/>
  <c r="R16" i="17"/>
  <c r="N79" i="17"/>
  <c r="Q16" i="3"/>
  <c r="R17" i="16"/>
  <c r="P16" i="3"/>
  <c r="R13" i="16"/>
  <c r="R22" i="16"/>
  <c r="L132" i="3"/>
  <c r="P96" i="31"/>
  <c r="P85" i="31"/>
  <c r="P93" i="31" s="1"/>
  <c r="N96" i="31"/>
  <c r="N85" i="31"/>
  <c r="M87" i="31"/>
  <c r="O127" i="3"/>
  <c r="N128" i="3"/>
  <c r="N129" i="3" s="1"/>
  <c r="P81" i="23"/>
  <c r="Q27" i="23"/>
  <c r="Q79" i="23" s="1"/>
  <c r="Q70" i="31" s="1"/>
  <c r="O87" i="23"/>
  <c r="O99" i="23" s="1"/>
  <c r="O100" i="23" s="1"/>
  <c r="O80" i="23" s="1"/>
  <c r="O107" i="3"/>
  <c r="K84" i="15"/>
  <c r="N29" i="3"/>
  <c r="R13" i="15"/>
  <c r="P15" i="3"/>
  <c r="O27" i="17"/>
  <c r="R27" i="17" s="1"/>
  <c r="O27" i="15"/>
  <c r="O25" i="3" s="1"/>
  <c r="Q15" i="3"/>
  <c r="Q72" i="3"/>
  <c r="R72" i="3" s="1"/>
  <c r="R67" i="3"/>
  <c r="Q29" i="3"/>
  <c r="P27" i="18"/>
  <c r="N27" i="16"/>
  <c r="O27" i="16"/>
  <c r="P17" i="3"/>
  <c r="P25" i="17"/>
  <c r="P27" i="3" s="1"/>
  <c r="R22" i="17"/>
  <c r="N29" i="15"/>
  <c r="N84" i="15" s="1"/>
  <c r="P25" i="14"/>
  <c r="R13" i="14"/>
  <c r="R24" i="14"/>
  <c r="O27" i="14"/>
  <c r="O24" i="3"/>
  <c r="Q20" i="8"/>
  <c r="R20" i="8" s="1"/>
  <c r="P15" i="8"/>
  <c r="P16" i="8"/>
  <c r="P20" i="8"/>
  <c r="Y17" i="8"/>
  <c r="P17" i="8" s="1"/>
  <c r="P18" i="8"/>
  <c r="X33" i="8"/>
  <c r="K27" i="8"/>
  <c r="K79" i="8" s="1"/>
  <c r="M96" i="18"/>
  <c r="M108" i="18" s="1"/>
  <c r="M109" i="18" s="1"/>
  <c r="M89" i="18" s="1"/>
  <c r="M90" i="18" s="1"/>
  <c r="M87" i="17"/>
  <c r="M99" i="17" s="1"/>
  <c r="M100" i="17" s="1"/>
  <c r="M80" i="17" s="1"/>
  <c r="M81" i="17" s="1"/>
  <c r="Q25" i="16"/>
  <c r="R35" i="3"/>
  <c r="O79" i="14"/>
  <c r="R27" i="14"/>
  <c r="R86" i="3"/>
  <c r="Q25" i="14"/>
  <c r="Z17" i="8"/>
  <c r="Y19" i="8"/>
  <c r="R82" i="3"/>
  <c r="Y18" i="8"/>
  <c r="Z21" i="8"/>
  <c r="Q21" i="8" s="1"/>
  <c r="R21" i="8" s="1"/>
  <c r="Z20" i="8"/>
  <c r="Z15" i="8"/>
  <c r="Q15" i="8" s="1"/>
  <c r="R15" i="8" s="1"/>
  <c r="Y16" i="8"/>
  <c r="X30" i="8"/>
  <c r="X35" i="8"/>
  <c r="Z13" i="8"/>
  <c r="Q13" i="8" s="1"/>
  <c r="R75" i="3"/>
  <c r="R55" i="3"/>
  <c r="R85" i="3"/>
  <c r="O19" i="8"/>
  <c r="X32" i="8"/>
  <c r="X38" i="8"/>
  <c r="O18" i="8"/>
  <c r="X34" i="8"/>
  <c r="O16" i="8"/>
  <c r="R88" i="3"/>
  <c r="R87" i="3"/>
  <c r="R58" i="3"/>
  <c r="O13" i="8"/>
  <c r="Y14" i="8"/>
  <c r="O14" i="8"/>
  <c r="N22" i="8"/>
  <c r="M24" i="8"/>
  <c r="Y22" i="8"/>
  <c r="L27" i="8"/>
  <c r="L79" i="8" s="1"/>
  <c r="Q27" i="18" l="1"/>
  <c r="Q28" i="3" s="1"/>
  <c r="R26" i="18"/>
  <c r="R89" i="3"/>
  <c r="R24" i="17"/>
  <c r="Q25" i="17"/>
  <c r="R25" i="17" s="1"/>
  <c r="P28" i="3"/>
  <c r="N87" i="17"/>
  <c r="N99" i="17" s="1"/>
  <c r="N100" i="17" s="1"/>
  <c r="N80" i="17" s="1"/>
  <c r="N81" i="17" s="1"/>
  <c r="N86" i="17"/>
  <c r="M92" i="15"/>
  <c r="M104" i="15" s="1"/>
  <c r="M105" i="15" s="1"/>
  <c r="M85" i="15" s="1"/>
  <c r="M86" i="15" s="1"/>
  <c r="K92" i="15"/>
  <c r="K104" i="15" s="1"/>
  <c r="K105" i="15" s="1"/>
  <c r="K85" i="15" s="1"/>
  <c r="K86" i="15" s="1"/>
  <c r="L137" i="3"/>
  <c r="L138" i="3" s="1"/>
  <c r="O79" i="17"/>
  <c r="P25" i="16"/>
  <c r="P27" i="16" s="1"/>
  <c r="P79" i="16" s="1"/>
  <c r="R24" i="16"/>
  <c r="N79" i="16"/>
  <c r="L147" i="3"/>
  <c r="L159" i="3" s="1"/>
  <c r="L160" i="3" s="1"/>
  <c r="L133" i="3" s="1"/>
  <c r="L134" i="3" s="1"/>
  <c r="P105" i="31"/>
  <c r="P106" i="31" s="1"/>
  <c r="P86" i="31" s="1"/>
  <c r="P87" i="31" s="1"/>
  <c r="N93" i="31"/>
  <c r="N105" i="31" s="1"/>
  <c r="N106" i="31" s="1"/>
  <c r="R70" i="31"/>
  <c r="O71" i="31"/>
  <c r="O72" i="31" s="1"/>
  <c r="Q87" i="23"/>
  <c r="Q99" i="23" s="1"/>
  <c r="Q100" i="23" s="1"/>
  <c r="Q80" i="23" s="1"/>
  <c r="Q71" i="31" s="1"/>
  <c r="P128" i="3"/>
  <c r="P129" i="3" s="1"/>
  <c r="R79" i="23"/>
  <c r="R87" i="23" s="1"/>
  <c r="R99" i="23" s="1"/>
  <c r="R100" i="23" s="1"/>
  <c r="O81" i="23"/>
  <c r="Q107" i="3"/>
  <c r="P19" i="3"/>
  <c r="Q29" i="18"/>
  <c r="Q88" i="18" s="1"/>
  <c r="Q96" i="18" s="1"/>
  <c r="Q108" i="18" s="1"/>
  <c r="Q109" i="18" s="1"/>
  <c r="Q89" i="18" s="1"/>
  <c r="Q90" i="18" s="1"/>
  <c r="Q27" i="15"/>
  <c r="Q29" i="15" s="1"/>
  <c r="O29" i="15"/>
  <c r="O84" i="15" s="1"/>
  <c r="R27" i="16"/>
  <c r="P29" i="18"/>
  <c r="P27" i="17"/>
  <c r="O79" i="16"/>
  <c r="P27" i="15"/>
  <c r="P29" i="15" s="1"/>
  <c r="P84" i="15" s="1"/>
  <c r="R26" i="15"/>
  <c r="Q26" i="3"/>
  <c r="R25" i="14"/>
  <c r="Q24" i="3"/>
  <c r="Q27" i="14"/>
  <c r="Q79" i="14" s="1"/>
  <c r="P27" i="14"/>
  <c r="P79" i="14" s="1"/>
  <c r="P87" i="14" s="1"/>
  <c r="P99" i="14" s="1"/>
  <c r="P100" i="14" s="1"/>
  <c r="P80" i="14" s="1"/>
  <c r="P81" i="14" s="1"/>
  <c r="P24" i="3"/>
  <c r="Q14" i="8"/>
  <c r="R14" i="8" s="1"/>
  <c r="P14" i="8"/>
  <c r="P19" i="8"/>
  <c r="M13" i="3"/>
  <c r="M21" i="3" s="1"/>
  <c r="P13" i="8"/>
  <c r="Q17" i="8"/>
  <c r="R17" i="8" s="1"/>
  <c r="Q18" i="8"/>
  <c r="R18" i="8" s="1"/>
  <c r="R117" i="3"/>
  <c r="Q27" i="16"/>
  <c r="O87" i="14"/>
  <c r="O99" i="14" s="1"/>
  <c r="O100" i="14" s="1"/>
  <c r="O80" i="14" s="1"/>
  <c r="O81" i="14" s="1"/>
  <c r="R79" i="14"/>
  <c r="R87" i="14" s="1"/>
  <c r="R99" i="14" s="1"/>
  <c r="R100" i="14" s="1"/>
  <c r="Q87" i="14"/>
  <c r="Q99" i="14" s="1"/>
  <c r="Q100" i="14" s="1"/>
  <c r="Q80" i="14" s="1"/>
  <c r="Q81" i="14" s="1"/>
  <c r="Z19" i="8"/>
  <c r="Q19" i="8" s="1"/>
  <c r="R19" i="8" s="1"/>
  <c r="Z16" i="8"/>
  <c r="Q16" i="8" s="1"/>
  <c r="R16" i="8" s="1"/>
  <c r="N24" i="8"/>
  <c r="Z18" i="8"/>
  <c r="Z14" i="8"/>
  <c r="Z22" i="8"/>
  <c r="Q22" i="8" s="1"/>
  <c r="R92" i="3"/>
  <c r="R62" i="3"/>
  <c r="R34" i="3"/>
  <c r="R14" i="3"/>
  <c r="L87" i="8"/>
  <c r="L99" i="8" s="1"/>
  <c r="L100" i="8" s="1"/>
  <c r="L80" i="8" s="1"/>
  <c r="L81" i="8" s="1"/>
  <c r="M25" i="8"/>
  <c r="O22" i="8"/>
  <c r="K87" i="8"/>
  <c r="K99" i="8" s="1"/>
  <c r="K100" i="8" s="1"/>
  <c r="K80" i="8" s="1"/>
  <c r="K39" i="3"/>
  <c r="R27" i="18" l="1"/>
  <c r="Q27" i="3"/>
  <c r="Q27" i="17"/>
  <c r="Q79" i="17" s="1"/>
  <c r="R28" i="3"/>
  <c r="R25" i="16"/>
  <c r="P26" i="3"/>
  <c r="P87" i="16"/>
  <c r="P99" i="16" s="1"/>
  <c r="P100" i="16" s="1"/>
  <c r="P80" i="16" s="1"/>
  <c r="P81" i="16" s="1"/>
  <c r="O87" i="16"/>
  <c r="O99" i="16" s="1"/>
  <c r="O100" i="16" s="1"/>
  <c r="O80" i="16" s="1"/>
  <c r="O81" i="16" s="1"/>
  <c r="P88" i="18"/>
  <c r="P96" i="18" s="1"/>
  <c r="P108" i="18" s="1"/>
  <c r="P109" i="18" s="1"/>
  <c r="P89" i="18" s="1"/>
  <c r="P90" i="18" s="1"/>
  <c r="R90" i="18" s="1"/>
  <c r="R29" i="18"/>
  <c r="O87" i="17"/>
  <c r="O99" i="17" s="1"/>
  <c r="O100" i="17" s="1"/>
  <c r="O80" i="17" s="1"/>
  <c r="O81" i="17" s="1"/>
  <c r="O86" i="17"/>
  <c r="N87" i="16"/>
  <c r="N99" i="16" s="1"/>
  <c r="N100" i="16" s="1"/>
  <c r="N80" i="16" s="1"/>
  <c r="N81" i="16" s="1"/>
  <c r="P79" i="17"/>
  <c r="Q79" i="16"/>
  <c r="Q87" i="16" s="1"/>
  <c r="Q99" i="16" s="1"/>
  <c r="Q100" i="16" s="1"/>
  <c r="Q80" i="16" s="1"/>
  <c r="Q81" i="16" s="1"/>
  <c r="K132" i="3"/>
  <c r="K137" i="3" s="1"/>
  <c r="Q25" i="3"/>
  <c r="R71" i="31"/>
  <c r="O96" i="31"/>
  <c r="O85" i="31"/>
  <c r="O128" i="3"/>
  <c r="O129" i="3" s="1"/>
  <c r="Q72" i="31"/>
  <c r="R80" i="23"/>
  <c r="R101" i="23" s="1"/>
  <c r="N86" i="31"/>
  <c r="Q127" i="3"/>
  <c r="Q81" i="23"/>
  <c r="R81" i="23" s="1"/>
  <c r="N107" i="3"/>
  <c r="N108" i="3"/>
  <c r="O108" i="3"/>
  <c r="O109" i="3" s="1"/>
  <c r="R69" i="15"/>
  <c r="P25" i="3"/>
  <c r="R27" i="15"/>
  <c r="R29" i="15" s="1"/>
  <c r="P29" i="3"/>
  <c r="R29" i="3" s="1"/>
  <c r="P22" i="8"/>
  <c r="P24" i="8"/>
  <c r="N25" i="8"/>
  <c r="N23" i="3" s="1"/>
  <c r="N13" i="3"/>
  <c r="N21" i="3" s="1"/>
  <c r="R22" i="8"/>
  <c r="Q24" i="8"/>
  <c r="M27" i="8"/>
  <c r="M79" i="8" s="1"/>
  <c r="M23" i="3"/>
  <c r="M39" i="3"/>
  <c r="K81" i="8"/>
  <c r="R119" i="3"/>
  <c r="R118" i="3"/>
  <c r="R114" i="3"/>
  <c r="R113" i="3"/>
  <c r="R103" i="3"/>
  <c r="R81" i="14"/>
  <c r="R80" i="14"/>
  <c r="R101" i="14" s="1"/>
  <c r="R24" i="3"/>
  <c r="R13" i="8"/>
  <c r="R16" i="3"/>
  <c r="O24" i="8"/>
  <c r="O13" i="3" s="1"/>
  <c r="O21" i="3" s="1"/>
  <c r="R79" i="16" l="1"/>
  <c r="R87" i="16" s="1"/>
  <c r="R99" i="16" s="1"/>
  <c r="R100" i="16" s="1"/>
  <c r="R88" i="18"/>
  <c r="R96" i="18" s="1"/>
  <c r="R108" i="18" s="1"/>
  <c r="R109" i="18" s="1"/>
  <c r="R89" i="18"/>
  <c r="R81" i="16"/>
  <c r="P87" i="17"/>
  <c r="P99" i="17" s="1"/>
  <c r="P100" i="17" s="1"/>
  <c r="P80" i="17" s="1"/>
  <c r="P81" i="17" s="1"/>
  <c r="P86" i="17"/>
  <c r="Q87" i="17"/>
  <c r="Q99" i="17" s="1"/>
  <c r="Q100" i="17" s="1"/>
  <c r="Q80" i="17" s="1"/>
  <c r="Q81" i="17" s="1"/>
  <c r="Q86" i="17"/>
  <c r="R79" i="17"/>
  <c r="R87" i="17" s="1"/>
  <c r="R99" i="17" s="1"/>
  <c r="R100" i="17" s="1"/>
  <c r="K147" i="3"/>
  <c r="K159" i="3" s="1"/>
  <c r="K160" i="3" s="1"/>
  <c r="K133" i="3" s="1"/>
  <c r="M132" i="3"/>
  <c r="K138" i="3"/>
  <c r="N87" i="31"/>
  <c r="Q96" i="31"/>
  <c r="Q85" i="31"/>
  <c r="Q93" i="31" s="1"/>
  <c r="Q105" i="31" s="1"/>
  <c r="Q106" i="31" s="1"/>
  <c r="Q86" i="31" s="1"/>
  <c r="Q87" i="31" s="1"/>
  <c r="R72" i="31"/>
  <c r="O150" i="3"/>
  <c r="O93" i="31"/>
  <c r="O105" i="31" s="1"/>
  <c r="O106" i="31" s="1"/>
  <c r="R127" i="3"/>
  <c r="Q128" i="3"/>
  <c r="R128" i="3" s="1"/>
  <c r="N109" i="3"/>
  <c r="N150" i="3" s="1"/>
  <c r="P107" i="3"/>
  <c r="Q108" i="3"/>
  <c r="Q109" i="3" s="1"/>
  <c r="Q25" i="8"/>
  <c r="Q13" i="3"/>
  <c r="Q21" i="3" s="1"/>
  <c r="R24" i="8"/>
  <c r="N27" i="8"/>
  <c r="N79" i="8" s="1"/>
  <c r="N39" i="3"/>
  <c r="P25" i="8"/>
  <c r="P13" i="3"/>
  <c r="P21" i="3" s="1"/>
  <c r="R80" i="16"/>
  <c r="R102" i="3"/>
  <c r="R18" i="3"/>
  <c r="R17" i="3"/>
  <c r="R19" i="3"/>
  <c r="R26" i="3"/>
  <c r="R15" i="3"/>
  <c r="N87" i="8"/>
  <c r="N99" i="8" s="1"/>
  <c r="N100" i="8" s="1"/>
  <c r="N80" i="8" s="1"/>
  <c r="N81" i="8" s="1"/>
  <c r="O25" i="8"/>
  <c r="R25" i="8" s="1"/>
  <c r="M87" i="8"/>
  <c r="M99" i="8" s="1"/>
  <c r="M100" i="8" s="1"/>
  <c r="M80" i="8" s="1"/>
  <c r="Q95" i="15" l="1"/>
  <c r="Q84" i="15"/>
  <c r="Q92" i="15" s="1"/>
  <c r="R101" i="16"/>
  <c r="R86" i="17"/>
  <c r="R110" i="18"/>
  <c r="R80" i="17"/>
  <c r="R101" i="17" s="1"/>
  <c r="O92" i="15"/>
  <c r="O104" i="15" s="1"/>
  <c r="O105" i="15" s="1"/>
  <c r="O85" i="15" s="1"/>
  <c r="O86" i="15" s="1"/>
  <c r="M137" i="3"/>
  <c r="M138" i="3" s="1"/>
  <c r="R81" i="17"/>
  <c r="M147" i="3"/>
  <c r="M159" i="3" s="1"/>
  <c r="M160" i="3" s="1"/>
  <c r="M133" i="3" s="1"/>
  <c r="M134" i="3" s="1"/>
  <c r="N132" i="3"/>
  <c r="N137" i="3" s="1"/>
  <c r="O86" i="31"/>
  <c r="R106" i="31"/>
  <c r="R85" i="31"/>
  <c r="R93" i="31" s="1"/>
  <c r="R105" i="31" s="1"/>
  <c r="Q129" i="3"/>
  <c r="R129" i="3" s="1"/>
  <c r="P92" i="15"/>
  <c r="P104" i="15" s="1"/>
  <c r="P105" i="15" s="1"/>
  <c r="P85" i="15" s="1"/>
  <c r="P86" i="15" s="1"/>
  <c r="N92" i="15"/>
  <c r="N104" i="15" s="1"/>
  <c r="N105" i="15" s="1"/>
  <c r="N85" i="15" s="1"/>
  <c r="P108" i="3"/>
  <c r="R70" i="15"/>
  <c r="P27" i="8"/>
  <c r="P79" i="8" s="1"/>
  <c r="P87" i="8" s="1"/>
  <c r="P99" i="8" s="1"/>
  <c r="P100" i="8" s="1"/>
  <c r="P80" i="8" s="1"/>
  <c r="P81" i="8" s="1"/>
  <c r="P23" i="3"/>
  <c r="P39" i="3" s="1"/>
  <c r="Q27" i="8"/>
  <c r="Q79" i="8" s="1"/>
  <c r="Q87" i="8" s="1"/>
  <c r="Q99" i="8" s="1"/>
  <c r="Q100" i="8" s="1"/>
  <c r="Q80" i="8" s="1"/>
  <c r="Q81" i="8" s="1"/>
  <c r="Q23" i="3"/>
  <c r="Q39" i="3"/>
  <c r="O27" i="8"/>
  <c r="R27" i="8" s="1"/>
  <c r="O23" i="3"/>
  <c r="O39" i="3" s="1"/>
  <c r="R104" i="3"/>
  <c r="R13" i="3"/>
  <c r="R27" i="3"/>
  <c r="R25" i="3"/>
  <c r="O79" i="8"/>
  <c r="R79" i="8" s="1"/>
  <c r="R87" i="8" s="1"/>
  <c r="M81" i="8"/>
  <c r="K134" i="3"/>
  <c r="O132" i="3" l="1"/>
  <c r="N138" i="3"/>
  <c r="N147" i="3"/>
  <c r="Q104" i="15"/>
  <c r="Q105" i="15" s="1"/>
  <c r="Q85" i="15" s="1"/>
  <c r="Q86" i="15" s="1"/>
  <c r="Q132" i="3"/>
  <c r="Q137" i="3" s="1"/>
  <c r="R86" i="31"/>
  <c r="R107" i="31" s="1"/>
  <c r="O87" i="31"/>
  <c r="R87" i="31" s="1"/>
  <c r="Q150" i="3"/>
  <c r="R84" i="15"/>
  <c r="R92" i="15" s="1"/>
  <c r="R104" i="15" s="1"/>
  <c r="R105" i="15" s="1"/>
  <c r="N86" i="15"/>
  <c r="P109" i="3"/>
  <c r="P150" i="3" s="1"/>
  <c r="R108" i="3"/>
  <c r="R107" i="3"/>
  <c r="R21" i="3"/>
  <c r="R23" i="3"/>
  <c r="O87" i="8"/>
  <c r="O99" i="8" s="1"/>
  <c r="O100" i="8" s="1"/>
  <c r="O80" i="8" s="1"/>
  <c r="R80" i="8" s="1"/>
  <c r="R99" i="8"/>
  <c r="R100" i="8" s="1"/>
  <c r="O137" i="3" l="1"/>
  <c r="O138" i="3" s="1"/>
  <c r="R86" i="15"/>
  <c r="R85" i="15"/>
  <c r="R106" i="15" s="1"/>
  <c r="O147" i="3"/>
  <c r="O159" i="3" s="1"/>
  <c r="O160" i="3" s="1"/>
  <c r="O133" i="3" s="1"/>
  <c r="O134" i="3" s="1"/>
  <c r="Q147" i="3"/>
  <c r="Q159" i="3" s="1"/>
  <c r="Q160" i="3" s="1"/>
  <c r="Q133" i="3" s="1"/>
  <c r="Q134" i="3" s="1"/>
  <c r="Q138" i="3"/>
  <c r="N159" i="3"/>
  <c r="N160" i="3" s="1"/>
  <c r="N133" i="3" s="1"/>
  <c r="N134" i="3" s="1"/>
  <c r="R150" i="3"/>
  <c r="P132" i="3"/>
  <c r="P137" i="3" s="1"/>
  <c r="R109" i="3"/>
  <c r="R39" i="3"/>
  <c r="R101" i="8"/>
  <c r="O81" i="8"/>
  <c r="R81" i="8" s="1"/>
  <c r="P138" i="3" l="1"/>
  <c r="R137" i="3"/>
  <c r="R138" i="3" s="1"/>
  <c r="P147" i="3"/>
  <c r="R132" i="3"/>
  <c r="P159" i="3" l="1"/>
  <c r="P160" i="3" s="1"/>
  <c r="P133" i="3" s="1"/>
  <c r="R147" i="3"/>
  <c r="R159" i="3" s="1"/>
  <c r="R160" i="3" s="1"/>
  <c r="P134" i="3" l="1"/>
  <c r="R134" i="3" s="1"/>
  <c r="R133" i="3"/>
  <c r="R161" i="3" s="1"/>
</calcChain>
</file>

<file path=xl/sharedStrings.xml><?xml version="1.0" encoding="utf-8"?>
<sst xmlns="http://schemas.openxmlformats.org/spreadsheetml/2006/main" count="1715" uniqueCount="225">
  <si>
    <t>NAME</t>
  </si>
  <si>
    <t>Due Date:</t>
  </si>
  <si>
    <t>Sponsor</t>
  </si>
  <si>
    <t>NIH</t>
  </si>
  <si>
    <t>TITLE</t>
  </si>
  <si>
    <t>Project Period</t>
  </si>
  <si>
    <t>Application Type:</t>
  </si>
  <si>
    <t>U54</t>
  </si>
  <si>
    <t>Prepared By:</t>
  </si>
  <si>
    <t>Mechanism:</t>
  </si>
  <si>
    <t>NIH CAP: (if no cap put 1,000,000)</t>
  </si>
  <si>
    <t>Inst#</t>
  </si>
  <si>
    <t>Assist#</t>
  </si>
  <si>
    <t>YR 1</t>
  </si>
  <si>
    <t>YR 2</t>
  </si>
  <si>
    <t>YR 3</t>
  </si>
  <si>
    <t>YR 4</t>
  </si>
  <si>
    <t>YR 5</t>
  </si>
  <si>
    <t>7/05-6/06</t>
  </si>
  <si>
    <t>7/06-6/07</t>
  </si>
  <si>
    <t>7/07-6/08</t>
  </si>
  <si>
    <t>7/08-6/09</t>
  </si>
  <si>
    <t>7/09-6/10</t>
  </si>
  <si>
    <t>7/10-6/11</t>
  </si>
  <si>
    <t>7/11-6/12</t>
  </si>
  <si>
    <t>7/12-6/13</t>
  </si>
  <si>
    <t>OBJ</t>
  </si>
  <si>
    <t>PERSONNEL</t>
  </si>
  <si>
    <t>ROLE</t>
  </si>
  <si>
    <t>EFFORT</t>
  </si>
  <si>
    <t>YR 6</t>
  </si>
  <si>
    <t>YR 7</t>
  </si>
  <si>
    <t>TOTAL</t>
  </si>
  <si>
    <t>FY 06</t>
  </si>
  <si>
    <t>FY 07</t>
  </si>
  <si>
    <t>FY 08</t>
  </si>
  <si>
    <t>FY 09</t>
  </si>
  <si>
    <t>FY 10</t>
  </si>
  <si>
    <t>FY 11</t>
  </si>
  <si>
    <t>FY 12</t>
  </si>
  <si>
    <t>FY 13</t>
  </si>
  <si>
    <t>CODE</t>
  </si>
  <si>
    <t xml:space="preserve"> </t>
  </si>
  <si>
    <t>CORE A</t>
  </si>
  <si>
    <t>CORE B</t>
  </si>
  <si>
    <t>Project 1 ENHANCE</t>
  </si>
  <si>
    <t>Proj 2 Subtotal Salary</t>
  </si>
  <si>
    <t>Project 2 PELICAN</t>
  </si>
  <si>
    <t>Project 3 FAMILY MEDICINE</t>
  </si>
  <si>
    <t>Community Project</t>
  </si>
  <si>
    <t>Training Project</t>
  </si>
  <si>
    <t xml:space="preserve"> Subtotal Salary</t>
  </si>
  <si>
    <t xml:space="preserve">  Employee Benefits  F/T</t>
  </si>
  <si>
    <t xml:space="preserve">  Employee Benefits  P/T</t>
  </si>
  <si>
    <t xml:space="preserve"> Subtotal Personnel</t>
  </si>
  <si>
    <t>EXPENSES</t>
  </si>
  <si>
    <t>Consultant</t>
  </si>
  <si>
    <t>ENHANCE</t>
  </si>
  <si>
    <t>PELICAN</t>
  </si>
  <si>
    <t>FAMILY MEDICINE</t>
  </si>
  <si>
    <t>COMMUNITY</t>
  </si>
  <si>
    <t>TRAINING</t>
  </si>
  <si>
    <t xml:space="preserve">  Total Consultant</t>
  </si>
  <si>
    <t>Equipment</t>
  </si>
  <si>
    <t xml:space="preserve">   Total Equipment</t>
  </si>
  <si>
    <t xml:space="preserve">  Supplies</t>
  </si>
  <si>
    <t>Total Supplies</t>
  </si>
  <si>
    <t xml:space="preserve">  Travel</t>
  </si>
  <si>
    <t>Total Travel</t>
  </si>
  <si>
    <t xml:space="preserve">  Other Expenses</t>
  </si>
  <si>
    <t>Total Other Expenses</t>
  </si>
  <si>
    <t>Consortium Costs</t>
  </si>
  <si>
    <t>Direct Costs</t>
  </si>
  <si>
    <t>Indirect Costs</t>
  </si>
  <si>
    <t>Total</t>
  </si>
  <si>
    <t>Total Direct Costs</t>
  </si>
  <si>
    <t>Total Cost</t>
  </si>
  <si>
    <t xml:space="preserve">  </t>
  </si>
  <si>
    <t>Diff</t>
  </si>
  <si>
    <t>Total Direct Cost</t>
  </si>
  <si>
    <t>Less:</t>
  </si>
  <si>
    <t>Consoritum Contracts</t>
  </si>
  <si>
    <t>Tuition</t>
  </si>
  <si>
    <t>Patient Care Costs</t>
  </si>
  <si>
    <t>Plus:</t>
  </si>
  <si>
    <t>F &amp; A on the 1st $25,000</t>
  </si>
  <si>
    <t>add in $25K for each of subs</t>
  </si>
  <si>
    <t>MTDC</t>
  </si>
  <si>
    <t>F &amp; A Rate</t>
  </si>
  <si>
    <t>FORMULA's  for partial year in each FY'</t>
  </si>
  <si>
    <t>If it starts Current FY put 12 here</t>
  </si>
  <si>
    <t># months through June</t>
  </si>
  <si>
    <t>If it starts Next  FY put 12 here</t>
  </si>
  <si>
    <t># months from July on</t>
  </si>
  <si>
    <t>Months in Project Year</t>
  </si>
  <si>
    <t>FUND#</t>
  </si>
  <si>
    <t>GRANT#</t>
  </si>
  <si>
    <t>FY22</t>
  </si>
  <si>
    <t>FY23</t>
  </si>
  <si>
    <t>FY24</t>
  </si>
  <si>
    <t>FY25</t>
  </si>
  <si>
    <t>FY26</t>
  </si>
  <si>
    <t>FY27</t>
  </si>
  <si>
    <t>FY28</t>
  </si>
  <si>
    <t>FY29</t>
  </si>
  <si>
    <t>xx/xx-xx/xx</t>
  </si>
  <si>
    <t>Principal Investigator</t>
  </si>
  <si>
    <t>Co-Principal Investigator</t>
  </si>
  <si>
    <t>Co-Investigator</t>
  </si>
  <si>
    <t>Research Associate</t>
  </si>
  <si>
    <t>Predoc/Grad Student</t>
  </si>
  <si>
    <t>Project Manager</t>
  </si>
  <si>
    <t>Postdoc</t>
  </si>
  <si>
    <t>Lab Technician</t>
  </si>
  <si>
    <t>Administrative Coordinator</t>
  </si>
  <si>
    <t xml:space="preserve">  CORE A Subtotal Salary</t>
  </si>
  <si>
    <t xml:space="preserve">  CORE A Subtotal Personnel</t>
  </si>
  <si>
    <t>Calculations for 398 forms for salaries</t>
  </si>
  <si>
    <t>CORE A  Total Consultant</t>
  </si>
  <si>
    <t>Freezer</t>
  </si>
  <si>
    <t xml:space="preserve">  CORE A Total Equipment</t>
  </si>
  <si>
    <t>Research Supplies</t>
  </si>
  <si>
    <t>Office supplies</t>
  </si>
  <si>
    <t>Website design and maintenance</t>
  </si>
  <si>
    <t xml:space="preserve"> CORE ATotal Supplies</t>
  </si>
  <si>
    <t>Scientific Meeting</t>
  </si>
  <si>
    <t>Scientific travel for consultants and speakers</t>
  </si>
  <si>
    <t xml:space="preserve">  CORE A Total Travel</t>
  </si>
  <si>
    <t>dept service ctr</t>
  </si>
  <si>
    <t>flow cytometry</t>
  </si>
  <si>
    <t>Publications/Journals</t>
  </si>
  <si>
    <t xml:space="preserve">  CORE A Total Other Expenses</t>
  </si>
  <si>
    <t>CORE A Consortium Costs</t>
  </si>
  <si>
    <t>Blank</t>
  </si>
  <si>
    <t>Core B</t>
  </si>
  <si>
    <t xml:space="preserve">  CORE B Subtotal Salary</t>
  </si>
  <si>
    <t xml:space="preserve">  CORE B Subtotal Personnel</t>
  </si>
  <si>
    <t>CORE B  Total Consultant</t>
  </si>
  <si>
    <t xml:space="preserve">  CORE B Total Equipment</t>
  </si>
  <si>
    <t xml:space="preserve"> CORE B Total Supplies</t>
  </si>
  <si>
    <t xml:space="preserve">  CORE B Total Travel</t>
  </si>
  <si>
    <t xml:space="preserve">  CORE B Total Other Expenses</t>
  </si>
  <si>
    <t>CORE B Consortium Costs</t>
  </si>
  <si>
    <t>FY30</t>
  </si>
  <si>
    <t>FY31</t>
  </si>
  <si>
    <t>7/1/23-6/30/24</t>
  </si>
  <si>
    <t>7/1/24-6/30/25</t>
  </si>
  <si>
    <t>7/1/25-6/30/26</t>
  </si>
  <si>
    <t>7/1/26-6/30/27</t>
  </si>
  <si>
    <t>7/1/27-6/30/28</t>
  </si>
  <si>
    <t>7/1/28-6/30/29</t>
  </si>
  <si>
    <t>7/1/29-6/30/30</t>
  </si>
  <si>
    <t>CRC B</t>
  </si>
  <si>
    <t>Proj 1 Subtotal Salary</t>
  </si>
  <si>
    <t>Proj 1 Subtotal Personnel</t>
  </si>
  <si>
    <t>Proj 1  Total Consultant</t>
  </si>
  <si>
    <t>Proj 1 Total Equipment</t>
  </si>
  <si>
    <t>Proj 1 Total Supplies</t>
  </si>
  <si>
    <t>Proj 1 Total Travel</t>
  </si>
  <si>
    <t>Patient Compensation</t>
  </si>
  <si>
    <t>Proj 1 Total Other Expenses</t>
  </si>
  <si>
    <t>Proj 1 Consortium Costs</t>
  </si>
  <si>
    <t>Subtotal Personnel</t>
  </si>
  <si>
    <t>Proj 2  Total Consultant</t>
  </si>
  <si>
    <t>Proj 2 Total Equipment</t>
  </si>
  <si>
    <t>Proj 2 Total Supplies</t>
  </si>
  <si>
    <t>Proj 2 Total Travel</t>
  </si>
  <si>
    <t>Proj 2 Total Other Expenses</t>
  </si>
  <si>
    <t>Proj 2 Consortium Costs</t>
  </si>
  <si>
    <t>Proj 2 Subtotal Personnel</t>
  </si>
  <si>
    <t>7/1/25-6/30/27</t>
  </si>
  <si>
    <t>7/1/25-6/30/28</t>
  </si>
  <si>
    <t>7/1/25-6/30/29</t>
  </si>
  <si>
    <t>7/1/25-6/30/30</t>
  </si>
  <si>
    <t>Subtotal Salary</t>
  </si>
  <si>
    <t xml:space="preserve">  Employee Benefits Pediatrics</t>
  </si>
  <si>
    <t xml:space="preserve">  Employee Benefits  CHOP</t>
  </si>
  <si>
    <t>Total Consultant</t>
  </si>
  <si>
    <t>Total Equipment</t>
  </si>
  <si>
    <t>Scientific and Study Meetings</t>
  </si>
  <si>
    <t>Participant travel</t>
  </si>
  <si>
    <t>Proj 3 Consortium Costs</t>
  </si>
  <si>
    <t>Proj 3 Subtotal Salary</t>
  </si>
  <si>
    <t>Proj 3 Subtotal Personnel</t>
  </si>
  <si>
    <t>Proj 3  Total Consultant</t>
  </si>
  <si>
    <t>Proj 3 Total Equipment</t>
  </si>
  <si>
    <t>Proj 3 Total Supplies</t>
  </si>
  <si>
    <t>Proj 3 Total Travel</t>
  </si>
  <si>
    <t>Proj 3 Total Other Expenses</t>
  </si>
  <si>
    <t>CHOP - Guevera</t>
  </si>
  <si>
    <t xml:space="preserve">  Employee Benefits  </t>
  </si>
  <si>
    <t>Proj 4 Subtotal Personnel</t>
  </si>
  <si>
    <t>Proj 4 Total Consultant</t>
  </si>
  <si>
    <t>Proj 4 Total Equipment</t>
  </si>
  <si>
    <t>Proj 4 Total Supplies</t>
  </si>
  <si>
    <t>Proj 4 Total Travel</t>
  </si>
  <si>
    <t>Proj 4 Total Other Expenses</t>
  </si>
  <si>
    <t>Proj 4 Consortium Costs</t>
  </si>
  <si>
    <t>Proj 4 Subtotal Salary</t>
  </si>
  <si>
    <t>Cocolife</t>
  </si>
  <si>
    <t>Alexia Doumbouya</t>
  </si>
  <si>
    <t>Project Lead</t>
  </si>
  <si>
    <t>PD#</t>
  </si>
  <si>
    <t>Training Subtotal Salary</t>
  </si>
  <si>
    <t>Training Subtotal Personnel</t>
  </si>
  <si>
    <t xml:space="preserve"> Total Consultant</t>
  </si>
  <si>
    <t xml:space="preserve"> Total Equipment</t>
  </si>
  <si>
    <t xml:space="preserve"> Total Supplies</t>
  </si>
  <si>
    <t>Proj 5 Total Other Expenses</t>
  </si>
  <si>
    <t xml:space="preserve"> Consortium Costs</t>
  </si>
  <si>
    <t>CHOP - Scott L</t>
  </si>
  <si>
    <t>Publication</t>
  </si>
  <si>
    <t>10-12 members, quarterly meeetings. $150/person per mtg.</t>
  </si>
  <si>
    <t>Co-Inv</t>
  </si>
  <si>
    <t>Fy23</t>
  </si>
  <si>
    <t>Fy24</t>
  </si>
  <si>
    <t>Fy25</t>
  </si>
  <si>
    <t>Fy26</t>
  </si>
  <si>
    <t>Fy27</t>
  </si>
  <si>
    <t>Name</t>
  </si>
  <si>
    <t xml:space="preserve">Subaward </t>
  </si>
  <si>
    <t>Subward Name</t>
  </si>
  <si>
    <t xml:space="preserve">This is a goose base template for a large project, but check all formulas, as some were written over when this was last used. </t>
  </si>
  <si>
    <t>Penn &amp; Subaward Directs</t>
  </si>
  <si>
    <t>Direct Cap (1.75M/YR)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</si>
</sst>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"/>
    <numFmt numFmtId="165" formatCode="0.0%"/>
  </numFmts>
  <fonts count="32">
    <font>
      <sz val="10"/>
      <name val="Arial"/>
    </font>
    <font>
      <sz val="10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32"/>
      <name val="Arial"/>
      <family val="2"/>
    </font>
    <font>
      <i/>
      <sz val="11"/>
      <name val="Arial"/>
      <family val="2"/>
    </font>
    <font>
      <sz val="11"/>
      <color indexed="12"/>
      <name val="Arial"/>
      <family val="2"/>
    </font>
    <font>
      <b/>
      <sz val="10"/>
      <color indexed="8"/>
      <name val="Arial"/>
      <family val="2"/>
    </font>
    <font>
      <b/>
      <sz val="11"/>
      <color indexed="56"/>
      <name val="Arial"/>
      <family val="2"/>
    </font>
    <font>
      <b/>
      <sz val="10"/>
      <color indexed="56"/>
      <name val="Arial"/>
      <family val="2"/>
    </font>
    <font>
      <sz val="11"/>
      <color indexed="56"/>
      <name val="Arial"/>
      <family val="2"/>
    </font>
    <font>
      <sz val="10"/>
      <color indexed="10"/>
      <name val="Arial"/>
      <family val="2"/>
    </font>
    <font>
      <sz val="9"/>
      <name val="Geneva"/>
    </font>
    <font>
      <sz val="11.5"/>
      <name val="Arial"/>
      <family val="2"/>
    </font>
    <font>
      <sz val="10"/>
      <color indexed="8"/>
      <name val="Times New Roman"/>
      <family val="1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sz val="11"/>
      <color theme="1"/>
      <name val="Sabon"/>
      <family val="2"/>
    </font>
    <font>
      <sz val="10"/>
      <color rgb="FFFF0000"/>
      <name val="Arial"/>
      <family val="2"/>
    </font>
    <font>
      <u/>
      <sz val="11"/>
      <color indexed="12"/>
      <name val="Arial"/>
      <family val="2"/>
    </font>
    <font>
      <b/>
      <sz val="11"/>
      <color rgb="FFFF0000"/>
      <name val="Arial"/>
      <family val="2"/>
    </font>
    <font>
      <sz val="10"/>
      <color indexed="8"/>
      <name val="Arial"/>
      <family val="2"/>
    </font>
    <font>
      <u/>
      <sz val="11.5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10"/>
      <name val="Arial"/>
    </font>
    <font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 applyProtection="0"/>
    <xf numFmtId="9" fontId="1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1" fillId="0" borderId="0"/>
    <xf numFmtId="44" fontId="30" fillId="0" borderId="0" applyFont="0" applyFill="0" applyBorder="0" applyAlignment="0" applyProtection="0"/>
  </cellStyleXfs>
  <cellXfs count="417">
    <xf numFmtId="0" fontId="0" fillId="0" borderId="0" xfId="0"/>
    <xf numFmtId="1" fontId="3" fillId="0" borderId="0" xfId="0" applyNumberFormat="1" applyFont="1" applyAlignment="1">
      <alignment horizontal="center"/>
    </xf>
    <xf numFmtId="0" fontId="4" fillId="0" borderId="0" xfId="0" applyNumberFormat="1" applyFont="1" applyAlignment="1" applyProtection="1">
      <alignment horizontal="left"/>
      <protection locked="0"/>
    </xf>
    <xf numFmtId="0" fontId="5" fillId="0" borderId="0" xfId="0" applyNumberFormat="1" applyFont="1" applyAlignment="1">
      <alignment horizontal="left"/>
    </xf>
    <xf numFmtId="0" fontId="4" fillId="0" borderId="0" xfId="0" quotePrefix="1" applyNumberFormat="1" applyFont="1" applyAlignment="1" applyProtection="1">
      <alignment horizontal="left"/>
      <protection locked="0"/>
    </xf>
    <xf numFmtId="14" fontId="5" fillId="0" borderId="0" xfId="0" applyNumberFormat="1" applyFont="1"/>
    <xf numFmtId="0" fontId="5" fillId="0" borderId="0" xfId="0" applyNumberFormat="1" applyFont="1"/>
    <xf numFmtId="37" fontId="5" fillId="0" borderId="0" xfId="0" applyNumberFormat="1" applyFont="1" applyAlignment="1">
      <alignment horizontal="right"/>
    </xf>
    <xf numFmtId="0" fontId="6" fillId="0" borderId="0" xfId="0" applyNumberFormat="1" applyFont="1"/>
    <xf numFmtId="37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quotePrefix="1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NumberFormat="1" applyFont="1"/>
    <xf numFmtId="37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37" fontId="4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5" fillId="0" borderId="0" xfId="0" quotePrefix="1" applyNumberFormat="1" applyFont="1" applyAlignment="1">
      <alignment horizontal="center"/>
    </xf>
    <xf numFmtId="0" fontId="5" fillId="0" borderId="0" xfId="0" applyFont="1" applyProtection="1">
      <protection locked="0"/>
    </xf>
    <xf numFmtId="0" fontId="6" fillId="0" borderId="0" xfId="0" applyNumberFormat="1" applyFont="1" applyAlignment="1" applyProtection="1">
      <alignment horizontal="center"/>
      <protection locked="0"/>
    </xf>
    <xf numFmtId="165" fontId="6" fillId="0" borderId="0" xfId="0" applyNumberFormat="1" applyFont="1" applyAlignment="1" applyProtection="1">
      <alignment horizontal="center"/>
      <protection locked="0"/>
    </xf>
    <xf numFmtId="10" fontId="5" fillId="0" borderId="0" xfId="0" applyNumberFormat="1" applyFont="1" applyAlignment="1">
      <alignment horizontal="center"/>
    </xf>
    <xf numFmtId="37" fontId="5" fillId="0" borderId="0" xfId="0" applyNumberFormat="1" applyFont="1" applyProtection="1"/>
    <xf numFmtId="37" fontId="5" fillId="0" borderId="0" xfId="0" applyNumberFormat="1" applyFont="1" applyFill="1" applyAlignment="1">
      <alignment horizontal="center"/>
    </xf>
    <xf numFmtId="37" fontId="6" fillId="0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 applyAlignment="1" applyProtection="1">
      <alignment horizontal="center"/>
      <protection locked="0"/>
    </xf>
    <xf numFmtId="1" fontId="3" fillId="0" borderId="1" xfId="0" applyNumberFormat="1" applyFont="1" applyBorder="1" applyAlignment="1">
      <alignment horizontal="center"/>
    </xf>
    <xf numFmtId="0" fontId="6" fillId="0" borderId="0" xfId="0" applyNumberFormat="1" applyFont="1" applyProtection="1">
      <protection locked="0"/>
    </xf>
    <xf numFmtId="0" fontId="6" fillId="0" borderId="0" xfId="0" quotePrefix="1" applyNumberFormat="1" applyFont="1" applyAlignment="1" applyProtection="1">
      <alignment horizontal="center"/>
      <protection locked="0"/>
    </xf>
    <xf numFmtId="37" fontId="5" fillId="0" borderId="0" xfId="0" applyNumberFormat="1" applyFont="1" applyAlignment="1">
      <alignment horizontal="left"/>
    </xf>
    <xf numFmtId="37" fontId="6" fillId="0" borderId="0" xfId="0" applyNumberFormat="1" applyFont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5" fillId="2" borderId="0" xfId="0" applyNumberFormat="1" applyFont="1" applyFill="1" applyAlignment="1">
      <alignment horizontal="left"/>
    </xf>
    <xf numFmtId="37" fontId="5" fillId="2" borderId="0" xfId="0" applyNumberFormat="1" applyFont="1" applyFill="1" applyAlignment="1">
      <alignment horizontal="right"/>
    </xf>
    <xf numFmtId="37" fontId="5" fillId="2" borderId="0" xfId="0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NumberFormat="1" applyFont="1" applyFill="1"/>
    <xf numFmtId="37" fontId="6" fillId="2" borderId="0" xfId="0" applyNumberFormat="1" applyFont="1" applyFill="1" applyProtection="1">
      <protection locked="0"/>
    </xf>
    <xf numFmtId="1" fontId="3" fillId="0" borderId="0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left"/>
    </xf>
    <xf numFmtId="10" fontId="3" fillId="0" borderId="0" xfId="0" applyNumberFormat="1" applyFont="1" applyAlignment="1">
      <alignment horizontal="center"/>
    </xf>
    <xf numFmtId="37" fontId="3" fillId="0" borderId="2" xfId="0" applyNumberFormat="1" applyFont="1" applyBorder="1" applyAlignment="1">
      <alignment horizontal="right"/>
    </xf>
    <xf numFmtId="37" fontId="3" fillId="0" borderId="3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center"/>
    </xf>
    <xf numFmtId="0" fontId="3" fillId="0" borderId="0" xfId="0" applyNumberFormat="1" applyFont="1"/>
    <xf numFmtId="0" fontId="5" fillId="0" borderId="0" xfId="0" applyNumberFormat="1" applyFont="1" applyAlignment="1">
      <alignment horizontal="right"/>
    </xf>
    <xf numFmtId="37" fontId="6" fillId="0" borderId="0" xfId="0" applyNumberFormat="1" applyFont="1" applyAlignment="1" applyProtection="1">
      <alignment horizontal="right"/>
      <protection locked="0"/>
    </xf>
    <xf numFmtId="0" fontId="3" fillId="0" borderId="0" xfId="0" applyNumberFormat="1" applyFont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5" fillId="0" borderId="0" xfId="0" applyNumberFormat="1" applyFont="1" applyAlignment="1" applyProtection="1">
      <alignment horizontal="right"/>
      <protection locked="0"/>
    </xf>
    <xf numFmtId="37" fontId="9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1" fontId="3" fillId="0" borderId="4" xfId="0" applyNumberFormat="1" applyFont="1" applyBorder="1" applyAlignment="1">
      <alignment horizontal="center"/>
    </xf>
    <xf numFmtId="37" fontId="4" fillId="0" borderId="3" xfId="0" applyNumberFormat="1" applyFont="1" applyBorder="1" applyAlignment="1">
      <alignment horizontal="right"/>
    </xf>
    <xf numFmtId="0" fontId="7" fillId="0" borderId="0" xfId="0" applyNumberFormat="1" applyFont="1"/>
    <xf numFmtId="37" fontId="5" fillId="0" borderId="0" xfId="0" applyNumberFormat="1" applyFont="1"/>
    <xf numFmtId="0" fontId="6" fillId="0" borderId="0" xfId="0" applyFont="1"/>
    <xf numFmtId="0" fontId="5" fillId="3" borderId="0" xfId="0" applyFont="1" applyFill="1"/>
    <xf numFmtId="1" fontId="6" fillId="0" borderId="0" xfId="0" applyNumberFormat="1" applyFont="1" applyAlignment="1" applyProtection="1">
      <protection locked="0"/>
    </xf>
    <xf numFmtId="0" fontId="6" fillId="0" borderId="0" xfId="0" applyNumberFormat="1" applyFont="1" applyAlignment="1" applyProtection="1">
      <alignment horizontal="right"/>
      <protection locked="0"/>
    </xf>
    <xf numFmtId="37" fontId="6" fillId="0" borderId="0" xfId="0" applyNumberFormat="1" applyFont="1" applyFill="1" applyAlignment="1">
      <alignment horizontal="center"/>
    </xf>
    <xf numFmtId="10" fontId="11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3" fillId="0" borderId="0" xfId="0" applyNumberFormat="1" applyFont="1" applyAlignment="1" applyProtection="1">
      <alignment horizontal="left"/>
      <protection locked="0"/>
    </xf>
    <xf numFmtId="0" fontId="3" fillId="0" borderId="0" xfId="0" quotePrefix="1" applyNumberFormat="1" applyFont="1" applyAlignment="1" applyProtection="1">
      <alignment horizontal="left"/>
      <protection locked="0"/>
    </xf>
    <xf numFmtId="37" fontId="4" fillId="0" borderId="0" xfId="0" applyNumberFormat="1" applyFont="1" applyBorder="1" applyAlignment="1">
      <alignment horizontal="right"/>
    </xf>
    <xf numFmtId="10" fontId="6" fillId="0" borderId="0" xfId="0" applyNumberFormat="1" applyFont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/>
    <xf numFmtId="0" fontId="3" fillId="0" borderId="0" xfId="0" quotePrefix="1" applyNumberFormat="1" applyFont="1" applyFill="1" applyAlignment="1">
      <alignment horizontal="left"/>
    </xf>
    <xf numFmtId="10" fontId="6" fillId="0" borderId="0" xfId="0" applyNumberFormat="1" applyFont="1" applyFill="1" applyAlignment="1">
      <alignment horizontal="left"/>
    </xf>
    <xf numFmtId="10" fontId="5" fillId="0" borderId="0" xfId="0" applyNumberFormat="1" applyFont="1" applyFill="1" applyAlignment="1">
      <alignment horizontal="center"/>
    </xf>
    <xf numFmtId="37" fontId="5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center"/>
    </xf>
    <xf numFmtId="0" fontId="5" fillId="0" borderId="0" xfId="0" quotePrefix="1" applyNumberFormat="1" applyFont="1" applyAlignment="1">
      <alignment horizontal="right"/>
    </xf>
    <xf numFmtId="0" fontId="3" fillId="0" borderId="0" xfId="0" quotePrefix="1" applyNumberFormat="1" applyFont="1" applyAlignment="1">
      <alignment horizontal="left"/>
    </xf>
    <xf numFmtId="43" fontId="6" fillId="0" borderId="5" xfId="1" applyFont="1" applyBorder="1" applyAlignment="1">
      <alignment horizontal="left"/>
    </xf>
    <xf numFmtId="165" fontId="6" fillId="0" borderId="0" xfId="0" applyNumberFormat="1" applyFont="1" applyAlignment="1">
      <alignment horizontal="center"/>
    </xf>
    <xf numFmtId="37" fontId="5" fillId="0" borderId="0" xfId="0" applyNumberFormat="1" applyFont="1" applyBorder="1" applyAlignment="1">
      <alignment horizontal="right"/>
    </xf>
    <xf numFmtId="37" fontId="5" fillId="0" borderId="5" xfId="0" applyNumberFormat="1" applyFont="1" applyBorder="1" applyAlignment="1">
      <alignment horizontal="right"/>
    </xf>
    <xf numFmtId="9" fontId="5" fillId="0" borderId="0" xfId="0" applyNumberFormat="1" applyFont="1" applyAlignment="1">
      <alignment horizontal="left"/>
    </xf>
    <xf numFmtId="37" fontId="7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left"/>
    </xf>
    <xf numFmtId="37" fontId="4" fillId="0" borderId="0" xfId="0" applyNumberFormat="1" applyFont="1" applyAlignment="1">
      <alignment horizontal="left"/>
    </xf>
    <xf numFmtId="0" fontId="12" fillId="0" borderId="0" xfId="0" applyNumberFormat="1" applyFont="1" applyAlignment="1" applyProtection="1">
      <alignment horizontal="left"/>
      <protection locked="0"/>
    </xf>
    <xf numFmtId="1" fontId="3" fillId="0" borderId="0" xfId="0" applyNumberFormat="1" applyFont="1" applyFill="1" applyAlignment="1">
      <alignment horizontal="center"/>
    </xf>
    <xf numFmtId="0" fontId="5" fillId="0" borderId="0" xfId="0" applyFont="1" applyFill="1"/>
    <xf numFmtId="0" fontId="9" fillId="0" borderId="0" xfId="0" applyFont="1" applyFill="1"/>
    <xf numFmtId="0" fontId="6" fillId="0" borderId="0" xfId="0" applyFont="1" applyFill="1"/>
    <xf numFmtId="0" fontId="5" fillId="0" borderId="0" xfId="0" applyNumberFormat="1" applyFont="1" applyFill="1" applyAlignment="1">
      <alignment horizontal="left"/>
    </xf>
    <xf numFmtId="0" fontId="6" fillId="0" borderId="0" xfId="0" applyFont="1" applyFill="1" applyProtection="1">
      <protection locked="0"/>
    </xf>
    <xf numFmtId="37" fontId="10" fillId="0" borderId="0" xfId="0" applyNumberFormat="1" applyFont="1" applyFill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right"/>
    </xf>
    <xf numFmtId="37" fontId="8" fillId="0" borderId="6" xfId="0" applyNumberFormat="1" applyFont="1" applyBorder="1" applyAlignment="1">
      <alignment horizontal="center"/>
    </xf>
    <xf numFmtId="37" fontId="13" fillId="0" borderId="0" xfId="0" applyNumberFormat="1" applyFont="1" applyBorder="1" applyAlignment="1">
      <alignment horizontal="center"/>
    </xf>
    <xf numFmtId="37" fontId="13" fillId="0" borderId="7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15" fillId="0" borderId="7" xfId="0" applyNumberFormat="1" applyFont="1" applyBorder="1" applyAlignment="1">
      <alignment horizontal="center"/>
    </xf>
    <xf numFmtId="37" fontId="11" fillId="0" borderId="6" xfId="0" applyNumberFormat="1" applyFont="1" applyBorder="1" applyAlignment="1">
      <alignment horizontal="left"/>
    </xf>
    <xf numFmtId="37" fontId="11" fillId="0" borderId="8" xfId="0" applyNumberFormat="1" applyFont="1" applyBorder="1" applyAlignment="1">
      <alignment horizontal="left"/>
    </xf>
    <xf numFmtId="37" fontId="15" fillId="0" borderId="9" xfId="0" applyNumberFormat="1" applyFont="1" applyBorder="1" applyAlignment="1">
      <alignment horizontal="center"/>
    </xf>
    <xf numFmtId="37" fontId="15" fillId="0" borderId="10" xfId="0" applyNumberFormat="1" applyFont="1" applyBorder="1" applyAlignment="1">
      <alignment horizontal="center"/>
    </xf>
    <xf numFmtId="37" fontId="16" fillId="0" borderId="0" xfId="0" applyNumberFormat="1" applyFont="1" applyAlignment="1">
      <alignment horizontal="right"/>
    </xf>
    <xf numFmtId="37" fontId="6" fillId="0" borderId="0" xfId="0" applyNumberFormat="1" applyFont="1" applyBorder="1" applyAlignment="1">
      <alignment horizontal="right"/>
    </xf>
    <xf numFmtId="37" fontId="6" fillId="0" borderId="5" xfId="0" applyNumberFormat="1" applyFont="1" applyBorder="1" applyAlignment="1">
      <alignment horizontal="right"/>
    </xf>
    <xf numFmtId="1" fontId="8" fillId="0" borderId="1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37" fontId="6" fillId="2" borderId="0" xfId="0" applyNumberFormat="1" applyFont="1" applyFill="1" applyProtection="1"/>
    <xf numFmtId="10" fontId="6" fillId="2" borderId="0" xfId="0" applyNumberFormat="1" applyFont="1" applyFill="1" applyAlignment="1">
      <alignment horizontal="center"/>
    </xf>
    <xf numFmtId="0" fontId="5" fillId="0" borderId="0" xfId="0" applyNumberFormat="1" applyFont="1" applyProtection="1">
      <protection locked="0"/>
    </xf>
    <xf numFmtId="1" fontId="3" fillId="0" borderId="12" xfId="0" applyNumberFormat="1" applyFont="1" applyBorder="1" applyAlignment="1">
      <alignment horizontal="center"/>
    </xf>
    <xf numFmtId="0" fontId="5" fillId="0" borderId="0" xfId="0" applyNumberFormat="1" applyFont="1" applyAlignment="1"/>
    <xf numFmtId="37" fontId="11" fillId="0" borderId="0" xfId="0" applyNumberFormat="1" applyFont="1" applyBorder="1" applyAlignment="1">
      <alignment horizontal="left"/>
    </xf>
    <xf numFmtId="165" fontId="6" fillId="0" borderId="0" xfId="4" applyNumberFormat="1" applyFont="1" applyAlignment="1">
      <alignment horizontal="right"/>
    </xf>
    <xf numFmtId="1" fontId="5" fillId="0" borderId="0" xfId="4" applyNumberFormat="1" applyFont="1" applyAlignment="1">
      <alignment horizontal="right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right"/>
    </xf>
    <xf numFmtId="0" fontId="5" fillId="0" borderId="0" xfId="0" applyNumberFormat="1" applyFont="1" applyAlignment="1" applyProtection="1">
      <alignment horizontal="right"/>
      <protection locked="0"/>
    </xf>
    <xf numFmtId="0" fontId="19" fillId="0" borderId="0" xfId="0" applyFont="1" applyAlignment="1">
      <alignment horizontal="left"/>
    </xf>
    <xf numFmtId="3" fontId="18" fillId="0" borderId="5" xfId="3" applyNumberFormat="1" applyFont="1" applyBorder="1" applyAlignment="1" applyProtection="1">
      <alignment horizontal="left" vertical="center" indent="1"/>
      <protection locked="0"/>
    </xf>
    <xf numFmtId="0" fontId="5" fillId="0" borderId="0" xfId="3" applyFont="1" applyAlignment="1" applyProtection="1">
      <alignment vertical="center"/>
      <protection locked="0"/>
    </xf>
    <xf numFmtId="0" fontId="2" fillId="0" borderId="0" xfId="2" applyAlignment="1" applyProtection="1"/>
    <xf numFmtId="37" fontId="3" fillId="0" borderId="0" xfId="0" applyNumberFormat="1" applyFont="1" applyBorder="1" applyAlignment="1">
      <alignment horizontal="left"/>
    </xf>
    <xf numFmtId="9" fontId="4" fillId="0" borderId="0" xfId="4" applyFont="1" applyBorder="1" applyAlignment="1">
      <alignment horizontal="right"/>
    </xf>
    <xf numFmtId="0" fontId="20" fillId="0" borderId="0" xfId="0" applyNumberFormat="1" applyFont="1"/>
    <xf numFmtId="9" fontId="5" fillId="0" borderId="0" xfId="4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9" fontId="21" fillId="0" borderId="0" xfId="4" applyFont="1" applyAlignment="1">
      <alignment horizontal="center"/>
    </xf>
    <xf numFmtId="165" fontId="6" fillId="0" borderId="0" xfId="0" applyNumberFormat="1" applyFont="1" applyFill="1" applyAlignment="1" applyProtection="1">
      <alignment horizontal="center"/>
      <protection locked="0"/>
    </xf>
    <xf numFmtId="37" fontId="6" fillId="0" borderId="0" xfId="0" applyNumberFormat="1" applyFont="1" applyFill="1" applyAlignment="1">
      <alignment horizontal="right"/>
    </xf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horizontal="left"/>
      <protection locked="0"/>
    </xf>
    <xf numFmtId="0" fontId="21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24" fillId="0" borderId="0" xfId="2" applyFont="1" applyAlignment="1" applyProtection="1">
      <alignment vertical="center"/>
    </xf>
    <xf numFmtId="0" fontId="7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24" fillId="0" borderId="0" xfId="2" applyFont="1" applyAlignment="1" applyProtection="1"/>
    <xf numFmtId="0" fontId="23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3" fontId="18" fillId="0" borderId="0" xfId="3" applyNumberFormat="1" applyFont="1" applyBorder="1" applyAlignment="1" applyProtection="1">
      <alignment horizontal="left" vertical="center" indent="1"/>
      <protection locked="0"/>
    </xf>
    <xf numFmtId="0" fontId="2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quotePrefix="1" applyFont="1" applyAlignment="1" applyProtection="1">
      <alignment horizontal="left"/>
      <protection locked="0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3" fillId="0" borderId="0" xfId="0" quotePrefix="1" applyFont="1" applyAlignment="1" applyProtection="1">
      <alignment horizontal="left"/>
      <protection locked="0"/>
    </xf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37" fontId="13" fillId="0" borderId="0" xfId="0" applyNumberFormat="1" applyFont="1" applyAlignment="1">
      <alignment horizontal="center"/>
    </xf>
    <xf numFmtId="37" fontId="1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10" fontId="6" fillId="0" borderId="0" xfId="0" applyNumberFormat="1" applyFont="1" applyAlignment="1">
      <alignment horizontal="left"/>
    </xf>
    <xf numFmtId="0" fontId="7" fillId="0" borderId="0" xfId="0" applyFont="1"/>
    <xf numFmtId="1" fontId="6" fillId="0" borderId="0" xfId="0" applyNumberFormat="1" applyFont="1" applyProtection="1">
      <protection locked="0"/>
    </xf>
    <xf numFmtId="37" fontId="10" fillId="0" borderId="0" xfId="0" applyNumberFormat="1" applyFont="1" applyAlignment="1">
      <alignment horizontal="left"/>
    </xf>
    <xf numFmtId="0" fontId="4" fillId="0" borderId="0" xfId="0" applyNumberFormat="1" applyFont="1" applyFill="1" applyAlignment="1">
      <alignment horizontal="center"/>
    </xf>
    <xf numFmtId="0" fontId="1" fillId="0" borderId="0" xfId="0" applyNumberFormat="1" applyFont="1" applyAlignment="1">
      <alignment horizontal="right"/>
    </xf>
    <xf numFmtId="10" fontId="6" fillId="0" borderId="0" xfId="0" applyNumberFormat="1" applyFont="1" applyFill="1" applyAlignment="1">
      <alignment horizontal="center"/>
    </xf>
    <xf numFmtId="37" fontId="6" fillId="0" borderId="0" xfId="0" applyNumberFormat="1" applyFont="1" applyFill="1" applyProtection="1"/>
    <xf numFmtId="1" fontId="3" fillId="0" borderId="4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left"/>
    </xf>
    <xf numFmtId="10" fontId="6" fillId="0" borderId="5" xfId="0" applyNumberFormat="1" applyFont="1" applyFill="1" applyBorder="1" applyAlignment="1">
      <alignment horizontal="center"/>
    </xf>
    <xf numFmtId="37" fontId="6" fillId="0" borderId="5" xfId="0" applyNumberFormat="1" applyFont="1" applyFill="1" applyBorder="1" applyProtection="1">
      <protection locked="0"/>
    </xf>
    <xf numFmtId="37" fontId="5" fillId="0" borderId="5" xfId="0" applyNumberFormat="1" applyFont="1" applyFill="1" applyBorder="1" applyAlignment="1">
      <alignment horizontal="right"/>
    </xf>
    <xf numFmtId="165" fontId="6" fillId="0" borderId="5" xfId="0" applyNumberFormat="1" applyFont="1" applyFill="1" applyBorder="1" applyAlignment="1">
      <alignment horizontal="center"/>
    </xf>
    <xf numFmtId="0" fontId="5" fillId="0" borderId="5" xfId="0" applyNumberFormat="1" applyFont="1" applyFill="1" applyBorder="1"/>
    <xf numFmtId="37" fontId="5" fillId="0" borderId="5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3" fontId="27" fillId="0" borderId="0" xfId="3" applyNumberFormat="1" applyFont="1" applyBorder="1" applyAlignment="1" applyProtection="1">
      <alignment horizontal="left" vertical="center" indent="1"/>
      <protection locked="0"/>
    </xf>
    <xf numFmtId="0" fontId="28" fillId="0" borderId="0" xfId="0" applyNumberFormat="1" applyFont="1" applyBorder="1" applyAlignment="1">
      <alignment horizontal="left"/>
    </xf>
    <xf numFmtId="0" fontId="29" fillId="0" borderId="0" xfId="0" applyNumberFormat="1" applyFont="1" applyBorder="1" applyAlignment="1">
      <alignment horizontal="left"/>
    </xf>
    <xf numFmtId="1" fontId="3" fillId="0" borderId="0" xfId="7" applyNumberFormat="1" applyFont="1" applyAlignment="1">
      <alignment horizontal="center"/>
    </xf>
    <xf numFmtId="0" fontId="4" fillId="0" borderId="0" xfId="7" applyFont="1" applyAlignment="1" applyProtection="1">
      <alignment horizontal="left"/>
      <protection locked="0"/>
    </xf>
    <xf numFmtId="0" fontId="12" fillId="0" borderId="0" xfId="7" applyFont="1" applyAlignment="1" applyProtection="1">
      <alignment horizontal="left"/>
      <protection locked="0"/>
    </xf>
    <xf numFmtId="0" fontId="4" fillId="0" borderId="0" xfId="7" quotePrefix="1" applyFont="1" applyAlignment="1" applyProtection="1">
      <alignment horizontal="left"/>
      <protection locked="0"/>
    </xf>
    <xf numFmtId="14" fontId="5" fillId="0" borderId="0" xfId="7" applyNumberFormat="1" applyFont="1"/>
    <xf numFmtId="0" fontId="5" fillId="0" borderId="0" xfId="7" applyFont="1"/>
    <xf numFmtId="37" fontId="5" fillId="0" borderId="0" xfId="7" applyNumberFormat="1" applyFont="1" applyAlignment="1">
      <alignment horizontal="right"/>
    </xf>
    <xf numFmtId="0" fontId="6" fillId="0" borderId="0" xfId="7" applyFont="1"/>
    <xf numFmtId="37" fontId="5" fillId="0" borderId="0" xfId="7" applyNumberFormat="1" applyFont="1" applyAlignment="1">
      <alignment horizontal="center"/>
    </xf>
    <xf numFmtId="0" fontId="5" fillId="0" borderId="0" xfId="7" applyFont="1" applyAlignment="1">
      <alignment horizontal="center"/>
    </xf>
    <xf numFmtId="0" fontId="3" fillId="0" borderId="0" xfId="7" applyFont="1" applyAlignment="1" applyProtection="1">
      <alignment horizontal="left"/>
      <protection locked="0"/>
    </xf>
    <xf numFmtId="0" fontId="1" fillId="0" borderId="0" xfId="7" applyAlignment="1" applyProtection="1">
      <alignment horizontal="left"/>
      <protection locked="0"/>
    </xf>
    <xf numFmtId="0" fontId="3" fillId="0" borderId="0" xfId="7" applyFont="1"/>
    <xf numFmtId="0" fontId="7" fillId="0" borderId="0" xfId="7" applyFont="1" applyAlignment="1">
      <alignment horizontal="left"/>
    </xf>
    <xf numFmtId="164" fontId="7" fillId="0" borderId="0" xfId="7" applyNumberFormat="1" applyFont="1" applyAlignment="1">
      <alignment horizontal="center"/>
    </xf>
    <xf numFmtId="0" fontId="1" fillId="0" borderId="0" xfId="7" applyAlignment="1">
      <alignment horizontal="left"/>
    </xf>
    <xf numFmtId="0" fontId="3" fillId="0" borderId="0" xfId="7" quotePrefix="1" applyFont="1" applyAlignment="1" applyProtection="1">
      <alignment horizontal="left"/>
      <protection locked="0"/>
    </xf>
    <xf numFmtId="0" fontId="5" fillId="0" borderId="0" xfId="7" applyFont="1" applyAlignment="1">
      <alignment horizontal="left"/>
    </xf>
    <xf numFmtId="0" fontId="4" fillId="0" borderId="0" xfId="7" applyFont="1"/>
    <xf numFmtId="37" fontId="7" fillId="0" borderId="0" xfId="7" applyNumberFormat="1" applyFont="1" applyAlignment="1">
      <alignment horizontal="right"/>
    </xf>
    <xf numFmtId="37" fontId="4" fillId="0" borderId="0" xfId="7" applyNumberFormat="1" applyFont="1" applyAlignment="1">
      <alignment horizontal="right"/>
    </xf>
    <xf numFmtId="0" fontId="6" fillId="0" borderId="0" xfId="7" applyFont="1" applyAlignment="1">
      <alignment horizontal="center"/>
    </xf>
    <xf numFmtId="0" fontId="3" fillId="0" borderId="0" xfId="7" quotePrefix="1" applyFont="1" applyAlignment="1">
      <alignment horizontal="left"/>
    </xf>
    <xf numFmtId="37" fontId="4" fillId="0" borderId="0" xfId="7" applyNumberFormat="1" applyFont="1" applyAlignment="1">
      <alignment horizontal="left"/>
    </xf>
    <xf numFmtId="0" fontId="4" fillId="0" borderId="0" xfId="7" applyFont="1" applyAlignment="1">
      <alignment horizontal="center"/>
    </xf>
    <xf numFmtId="0" fontId="3" fillId="0" borderId="0" xfId="7" applyFont="1" applyAlignment="1">
      <alignment horizontal="center"/>
    </xf>
    <xf numFmtId="0" fontId="4" fillId="0" borderId="0" xfId="7" applyFont="1" applyAlignment="1">
      <alignment horizontal="left"/>
    </xf>
    <xf numFmtId="37" fontId="4" fillId="0" borderId="0" xfId="7" applyNumberFormat="1" applyFont="1" applyAlignment="1">
      <alignment horizontal="center"/>
    </xf>
    <xf numFmtId="0" fontId="5" fillId="0" borderId="0" xfId="7" quotePrefix="1" applyFont="1" applyAlignment="1">
      <alignment horizontal="center"/>
    </xf>
    <xf numFmtId="37" fontId="6" fillId="0" borderId="0" xfId="7" applyNumberFormat="1" applyFont="1" applyAlignment="1">
      <alignment horizontal="center"/>
    </xf>
    <xf numFmtId="1" fontId="8" fillId="0" borderId="11" xfId="7" applyNumberFormat="1" applyFont="1" applyBorder="1" applyAlignment="1">
      <alignment horizontal="center"/>
    </xf>
    <xf numFmtId="0" fontId="23" fillId="0" borderId="0" xfId="7" applyFont="1" applyProtection="1">
      <protection locked="0"/>
    </xf>
    <xf numFmtId="0" fontId="6" fillId="0" borderId="0" xfId="7" quotePrefix="1" applyFont="1" applyAlignment="1" applyProtection="1">
      <alignment horizontal="center"/>
      <protection locked="0"/>
    </xf>
    <xf numFmtId="165" fontId="6" fillId="0" borderId="0" xfId="7" applyNumberFormat="1" applyFont="1" applyAlignment="1" applyProtection="1">
      <alignment horizontal="center"/>
      <protection locked="0"/>
    </xf>
    <xf numFmtId="37" fontId="5" fillId="0" borderId="0" xfId="7" applyNumberFormat="1" applyFont="1"/>
    <xf numFmtId="37" fontId="6" fillId="0" borderId="0" xfId="7" applyNumberFormat="1" applyFont="1" applyAlignment="1" applyProtection="1">
      <alignment horizontal="center"/>
      <protection locked="0"/>
    </xf>
    <xf numFmtId="37" fontId="5" fillId="0" borderId="0" xfId="7" applyNumberFormat="1" applyFont="1" applyAlignment="1" applyProtection="1">
      <alignment horizontal="center"/>
      <protection locked="0"/>
    </xf>
    <xf numFmtId="0" fontId="23" fillId="0" borderId="0" xfId="7" applyFont="1" applyAlignment="1" applyProtection="1">
      <alignment horizontal="left"/>
      <protection locked="0"/>
    </xf>
    <xf numFmtId="0" fontId="21" fillId="0" borderId="0" xfId="7" applyFont="1" applyProtection="1">
      <protection locked="0"/>
    </xf>
    <xf numFmtId="0" fontId="6" fillId="0" borderId="0" xfId="7" applyFont="1" applyAlignment="1" applyProtection="1">
      <alignment horizontal="center"/>
      <protection locked="0"/>
    </xf>
    <xf numFmtId="37" fontId="6" fillId="5" borderId="0" xfId="7" applyNumberFormat="1" applyFont="1" applyFill="1" applyAlignment="1" applyProtection="1">
      <alignment horizontal="center"/>
      <protection locked="0"/>
    </xf>
    <xf numFmtId="1" fontId="8" fillId="0" borderId="1" xfId="7" applyNumberFormat="1" applyFont="1" applyBorder="1" applyAlignment="1">
      <alignment horizontal="center"/>
    </xf>
    <xf numFmtId="0" fontId="6" fillId="0" borderId="0" xfId="7" applyFont="1" applyProtection="1">
      <protection locked="0"/>
    </xf>
    <xf numFmtId="10" fontId="5" fillId="0" borderId="0" xfId="7" applyNumberFormat="1" applyFont="1" applyAlignment="1">
      <alignment horizontal="center"/>
    </xf>
    <xf numFmtId="1" fontId="3" fillId="0" borderId="1" xfId="7" applyNumberFormat="1" applyFont="1" applyBorder="1" applyAlignment="1">
      <alignment horizontal="center"/>
    </xf>
    <xf numFmtId="0" fontId="3" fillId="0" borderId="0" xfId="7" applyFont="1" applyAlignment="1">
      <alignment horizontal="left"/>
    </xf>
    <xf numFmtId="10" fontId="3" fillId="0" borderId="0" xfId="7" applyNumberFormat="1" applyFont="1" applyAlignment="1">
      <alignment horizontal="center"/>
    </xf>
    <xf numFmtId="37" fontId="3" fillId="0" borderId="2" xfId="7" applyNumberFormat="1" applyFont="1" applyBorder="1" applyAlignment="1">
      <alignment horizontal="right"/>
    </xf>
    <xf numFmtId="37" fontId="3" fillId="0" borderId="3" xfId="7" applyNumberFormat="1" applyFont="1" applyBorder="1" applyAlignment="1">
      <alignment horizontal="right"/>
    </xf>
    <xf numFmtId="37" fontId="3" fillId="0" borderId="0" xfId="7" applyNumberFormat="1" applyFont="1" applyAlignment="1">
      <alignment horizontal="center"/>
    </xf>
    <xf numFmtId="37" fontId="8" fillId="0" borderId="6" xfId="7" applyNumberFormat="1" applyFont="1" applyBorder="1" applyAlignment="1">
      <alignment horizontal="center"/>
    </xf>
    <xf numFmtId="37" fontId="13" fillId="0" borderId="0" xfId="7" applyNumberFormat="1" applyFont="1" applyAlignment="1">
      <alignment horizontal="center"/>
    </xf>
    <xf numFmtId="37" fontId="11" fillId="0" borderId="6" xfId="7" applyNumberFormat="1" applyFont="1" applyBorder="1" applyAlignment="1">
      <alignment horizontal="left"/>
    </xf>
    <xf numFmtId="37" fontId="15" fillId="0" borderId="0" xfId="7" applyNumberFormat="1" applyFont="1" applyAlignment="1">
      <alignment horizontal="center"/>
    </xf>
    <xf numFmtId="37" fontId="15" fillId="0" borderId="7" xfId="7" applyNumberFormat="1" applyFont="1" applyBorder="1" applyAlignment="1">
      <alignment horizontal="center"/>
    </xf>
    <xf numFmtId="0" fontId="5" fillId="0" borderId="0" xfId="7" applyFont="1" applyAlignment="1">
      <alignment horizontal="right"/>
    </xf>
    <xf numFmtId="37" fontId="16" fillId="0" borderId="0" xfId="7" applyNumberFormat="1" applyFont="1" applyAlignment="1">
      <alignment horizontal="right"/>
    </xf>
    <xf numFmtId="37" fontId="6" fillId="0" borderId="0" xfId="7" applyNumberFormat="1" applyFont="1" applyAlignment="1">
      <alignment horizontal="right"/>
    </xf>
    <xf numFmtId="37" fontId="3" fillId="0" borderId="0" xfId="7" applyNumberFormat="1" applyFont="1" applyAlignment="1">
      <alignment horizontal="right"/>
    </xf>
    <xf numFmtId="37" fontId="6" fillId="0" borderId="0" xfId="7" applyNumberFormat="1" applyFont="1" applyAlignment="1" applyProtection="1">
      <alignment horizontal="right"/>
      <protection locked="0"/>
    </xf>
    <xf numFmtId="37" fontId="11" fillId="0" borderId="8" xfId="7" applyNumberFormat="1" applyFont="1" applyBorder="1" applyAlignment="1">
      <alignment horizontal="left"/>
    </xf>
    <xf numFmtId="37" fontId="15" fillId="0" borderId="9" xfId="7" applyNumberFormat="1" applyFont="1" applyBorder="1" applyAlignment="1">
      <alignment horizontal="center"/>
    </xf>
    <xf numFmtId="37" fontId="15" fillId="0" borderId="10" xfId="7" applyNumberFormat="1" applyFont="1" applyBorder="1" applyAlignment="1">
      <alignment horizontal="center"/>
    </xf>
    <xf numFmtId="37" fontId="6" fillId="0" borderId="0" xfId="7" applyNumberFormat="1" applyFont="1" applyAlignment="1">
      <alignment horizontal="left"/>
    </xf>
    <xf numFmtId="37" fontId="5" fillId="0" borderId="0" xfId="7" applyNumberFormat="1" applyFont="1" applyAlignment="1">
      <alignment horizontal="left"/>
    </xf>
    <xf numFmtId="0" fontId="3" fillId="0" borderId="0" xfId="7" applyFont="1" applyAlignment="1">
      <alignment horizontal="right"/>
    </xf>
    <xf numFmtId="0" fontId="5" fillId="0" borderId="0" xfId="7" quotePrefix="1" applyFont="1" applyAlignment="1">
      <alignment horizontal="left"/>
    </xf>
    <xf numFmtId="37" fontId="8" fillId="0" borderId="0" xfId="7" applyNumberFormat="1" applyFont="1" applyAlignment="1">
      <alignment horizontal="center"/>
    </xf>
    <xf numFmtId="0" fontId="1" fillId="0" borderId="0" xfId="7" applyAlignment="1">
      <alignment horizontal="right"/>
    </xf>
    <xf numFmtId="37" fontId="9" fillId="0" borderId="0" xfId="7" applyNumberFormat="1" applyFont="1" applyAlignment="1">
      <alignment horizontal="right"/>
    </xf>
    <xf numFmtId="0" fontId="5" fillId="0" borderId="0" xfId="7" quotePrefix="1" applyFont="1" applyAlignment="1">
      <alignment horizontal="right"/>
    </xf>
    <xf numFmtId="9" fontId="5" fillId="0" borderId="0" xfId="7" applyNumberFormat="1" applyFont="1" applyAlignment="1">
      <alignment horizontal="left"/>
    </xf>
    <xf numFmtId="37" fontId="6" fillId="0" borderId="5" xfId="7" applyNumberFormat="1" applyFont="1" applyBorder="1" applyAlignment="1">
      <alignment horizontal="right"/>
    </xf>
    <xf numFmtId="37" fontId="5" fillId="0" borderId="5" xfId="7" applyNumberFormat="1" applyFont="1" applyBorder="1" applyAlignment="1">
      <alignment horizontal="right"/>
    </xf>
    <xf numFmtId="10" fontId="6" fillId="0" borderId="0" xfId="7" applyNumberFormat="1" applyFont="1" applyAlignment="1">
      <alignment horizontal="left"/>
    </xf>
    <xf numFmtId="1" fontId="3" fillId="0" borderId="4" xfId="7" applyNumberFormat="1" applyFont="1" applyBorder="1" applyAlignment="1">
      <alignment horizontal="center"/>
    </xf>
    <xf numFmtId="37" fontId="4" fillId="0" borderId="3" xfId="7" applyNumberFormat="1" applyFont="1" applyBorder="1" applyAlignment="1">
      <alignment horizontal="right"/>
    </xf>
    <xf numFmtId="10" fontId="11" fillId="0" borderId="0" xfId="7" applyNumberFormat="1" applyFont="1" applyAlignment="1">
      <alignment horizontal="center"/>
    </xf>
    <xf numFmtId="37" fontId="11" fillId="0" borderId="0" xfId="7" applyNumberFormat="1" applyFont="1" applyAlignment="1">
      <alignment horizontal="right"/>
    </xf>
    <xf numFmtId="10" fontId="6" fillId="0" borderId="0" xfId="7" applyNumberFormat="1" applyFont="1" applyAlignment="1">
      <alignment horizontal="center"/>
    </xf>
    <xf numFmtId="0" fontId="7" fillId="0" borderId="0" xfId="7" applyFont="1"/>
    <xf numFmtId="165" fontId="6" fillId="0" borderId="0" xfId="7" applyNumberFormat="1" applyFont="1" applyAlignment="1">
      <alignment horizontal="center"/>
    </xf>
    <xf numFmtId="0" fontId="5" fillId="3" borderId="0" xfId="7" applyFont="1" applyFill="1"/>
    <xf numFmtId="1" fontId="6" fillId="0" borderId="0" xfId="7" applyNumberFormat="1" applyFont="1" applyProtection="1">
      <protection locked="0"/>
    </xf>
    <xf numFmtId="37" fontId="10" fillId="0" borderId="0" xfId="7" applyNumberFormat="1" applyFont="1" applyAlignment="1">
      <alignment horizontal="left"/>
    </xf>
    <xf numFmtId="0" fontId="6" fillId="0" borderId="0" xfId="7" applyFont="1" applyAlignment="1" applyProtection="1">
      <alignment horizontal="right"/>
      <protection locked="0"/>
    </xf>
    <xf numFmtId="0" fontId="9" fillId="0" borderId="0" xfId="7" applyFont="1"/>
    <xf numFmtId="9" fontId="3" fillId="0" borderId="0" xfId="0" quotePrefix="1" applyNumberFormat="1" applyFont="1" applyFill="1" applyAlignment="1">
      <alignment horizontal="left"/>
    </xf>
    <xf numFmtId="10" fontId="3" fillId="0" borderId="0" xfId="7" quotePrefix="1" applyNumberFormat="1" applyFont="1" applyAlignment="1">
      <alignment horizontal="left"/>
    </xf>
    <xf numFmtId="10" fontId="3" fillId="0" borderId="0" xfId="0" quotePrefix="1" applyNumberFormat="1" applyFont="1" applyFill="1" applyAlignment="1">
      <alignment horizontal="left"/>
    </xf>
    <xf numFmtId="0" fontId="9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5" fillId="0" borderId="0" xfId="0" quotePrefix="1" applyFont="1" applyAlignment="1">
      <alignment horizontal="center"/>
    </xf>
    <xf numFmtId="10" fontId="3" fillId="0" borderId="0" xfId="0" quotePrefix="1" applyNumberFormat="1" applyFont="1" applyAlignment="1">
      <alignment horizontal="left"/>
    </xf>
    <xf numFmtId="3" fontId="18" fillId="0" borderId="0" xfId="3" applyNumberFormat="1" applyFont="1" applyAlignment="1" applyProtection="1">
      <alignment horizontal="left" vertical="center" indent="1"/>
      <protection locked="0"/>
    </xf>
    <xf numFmtId="0" fontId="1" fillId="0" borderId="0" xfId="0" applyFont="1" applyAlignment="1">
      <alignment horizontal="right"/>
    </xf>
    <xf numFmtId="37" fontId="5" fillId="0" borderId="0" xfId="0" applyNumberFormat="1" applyFont="1" applyAlignment="1" applyProtection="1">
      <alignment horizontal="center"/>
      <protection locked="0"/>
    </xf>
    <xf numFmtId="0" fontId="3" fillId="0" borderId="0" xfId="0" quotePrefix="1" applyFont="1" applyAlignment="1">
      <alignment horizontal="left"/>
    </xf>
    <xf numFmtId="0" fontId="1" fillId="0" borderId="0" xfId="0" applyFont="1"/>
    <xf numFmtId="0" fontId="1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0" fontId="6" fillId="0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 applyProtection="1"/>
    <xf numFmtId="37" fontId="6" fillId="0" borderId="0" xfId="0" applyNumberFormat="1" applyFont="1" applyFill="1" applyProtection="1">
      <protection locked="0"/>
    </xf>
    <xf numFmtId="165" fontId="6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left"/>
    </xf>
    <xf numFmtId="10" fontId="3" fillId="0" borderId="0" xfId="0" applyNumberFormat="1" applyFont="1" applyFill="1" applyAlignment="1">
      <alignment horizontal="center"/>
    </xf>
    <xf numFmtId="37" fontId="3" fillId="0" borderId="2" xfId="0" applyNumberFormat="1" applyFont="1" applyFill="1" applyBorder="1" applyAlignment="1">
      <alignment horizontal="right"/>
    </xf>
    <xf numFmtId="37" fontId="3" fillId="0" borderId="3" xfId="0" applyNumberFormat="1" applyFont="1" applyFill="1" applyBorder="1" applyAlignment="1">
      <alignment horizontal="right"/>
    </xf>
    <xf numFmtId="37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1" fontId="3" fillId="0" borderId="1" xfId="7" applyNumberFormat="1" applyFont="1" applyFill="1" applyBorder="1" applyAlignment="1">
      <alignment horizontal="center"/>
    </xf>
    <xf numFmtId="0" fontId="5" fillId="0" borderId="0" xfId="7" applyFont="1" applyFill="1" applyAlignment="1">
      <alignment horizontal="left"/>
    </xf>
    <xf numFmtId="10" fontId="6" fillId="0" borderId="0" xfId="7" applyNumberFormat="1" applyFont="1" applyFill="1" applyAlignment="1">
      <alignment horizontal="center"/>
    </xf>
    <xf numFmtId="37" fontId="6" fillId="0" borderId="0" xfId="7" applyNumberFormat="1" applyFont="1" applyFill="1"/>
    <xf numFmtId="37" fontId="5" fillId="0" borderId="0" xfId="7" applyNumberFormat="1" applyFont="1" applyFill="1" applyAlignment="1">
      <alignment horizontal="right"/>
    </xf>
    <xf numFmtId="0" fontId="5" fillId="0" borderId="0" xfId="7" applyFont="1" applyFill="1"/>
    <xf numFmtId="37" fontId="5" fillId="0" borderId="0" xfId="7" applyNumberFormat="1" applyFont="1" applyFill="1" applyAlignment="1">
      <alignment horizontal="center"/>
    </xf>
    <xf numFmtId="0" fontId="5" fillId="0" borderId="0" xfId="7" applyFont="1" applyFill="1" applyAlignment="1">
      <alignment horizontal="center"/>
    </xf>
    <xf numFmtId="37" fontId="6" fillId="0" borderId="0" xfId="7" applyNumberFormat="1" applyFont="1" applyFill="1" applyProtection="1">
      <protection locked="0"/>
    </xf>
    <xf numFmtId="165" fontId="6" fillId="0" borderId="0" xfId="7" applyNumberFormat="1" applyFont="1" applyFill="1" applyAlignment="1">
      <alignment horizontal="center"/>
    </xf>
    <xf numFmtId="37" fontId="3" fillId="0" borderId="0" xfId="0" applyNumberFormat="1" applyFont="1" applyFill="1" applyBorder="1" applyAlignment="1">
      <alignment horizontal="right"/>
    </xf>
    <xf numFmtId="10" fontId="5" fillId="0" borderId="0" xfId="0" applyNumberFormat="1" applyFont="1" applyFill="1" applyAlignment="1">
      <alignment horizontal="left"/>
    </xf>
    <xf numFmtId="37" fontId="5" fillId="0" borderId="0" xfId="0" applyNumberFormat="1" applyFont="1" applyFill="1" applyProtection="1">
      <protection locked="0"/>
    </xf>
    <xf numFmtId="1" fontId="8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37" fontId="6" fillId="0" borderId="0" xfId="0" applyNumberFormat="1" applyFont="1" applyFill="1"/>
    <xf numFmtId="37" fontId="4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6" fillId="0" borderId="0" xfId="0" quotePrefix="1" applyNumberFormat="1" applyFont="1" applyFill="1" applyAlignment="1" applyProtection="1">
      <alignment horizontal="center"/>
      <protection locked="0"/>
    </xf>
    <xf numFmtId="37" fontId="3" fillId="5" borderId="0" xfId="0" applyNumberFormat="1" applyFont="1" applyFill="1" applyAlignment="1">
      <alignment horizontal="right"/>
    </xf>
    <xf numFmtId="37" fontId="4" fillId="0" borderId="0" xfId="0" applyNumberFormat="1" applyFont="1" applyFill="1" applyAlignment="1">
      <alignment horizontal="right"/>
    </xf>
    <xf numFmtId="37" fontId="4" fillId="0" borderId="5" xfId="0" applyNumberFormat="1" applyFont="1" applyFill="1" applyBorder="1" applyAlignment="1">
      <alignment horizontal="center"/>
    </xf>
    <xf numFmtId="37" fontId="4" fillId="0" borderId="0" xfId="0" applyNumberFormat="1" applyFont="1" applyFill="1" applyBorder="1" applyAlignment="1">
      <alignment horizontal="center"/>
    </xf>
    <xf numFmtId="37" fontId="4" fillId="0" borderId="0" xfId="7" applyNumberFormat="1" applyFont="1" applyFill="1" applyAlignment="1">
      <alignment horizontal="center"/>
    </xf>
    <xf numFmtId="37" fontId="6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right"/>
    </xf>
    <xf numFmtId="10" fontId="21" fillId="0" borderId="0" xfId="0" applyNumberFormat="1" applyFont="1" applyAlignment="1">
      <alignment horizontal="center"/>
    </xf>
    <xf numFmtId="37" fontId="4" fillId="6" borderId="0" xfId="0" applyNumberFormat="1" applyFont="1" applyFill="1" applyBorder="1" applyAlignment="1">
      <alignment horizontal="right"/>
    </xf>
    <xf numFmtId="10" fontId="25" fillId="6" borderId="0" xfId="0" applyNumberFormat="1" applyFont="1" applyFill="1" applyAlignment="1">
      <alignment horizontal="left"/>
    </xf>
    <xf numFmtId="10" fontId="25" fillId="6" borderId="0" xfId="0" applyNumberFormat="1" applyFont="1" applyFill="1" applyAlignment="1">
      <alignment horizontal="right"/>
    </xf>
    <xf numFmtId="37" fontId="21" fillId="0" borderId="0" xfId="0" applyNumberFormat="1" applyFont="1" applyAlignment="1">
      <alignment horizontal="right"/>
    </xf>
    <xf numFmtId="37" fontId="11" fillId="0" borderId="0" xfId="0" applyNumberFormat="1" applyFont="1" applyFill="1" applyAlignment="1">
      <alignment horizontal="right"/>
    </xf>
    <xf numFmtId="44" fontId="11" fillId="0" borderId="0" xfId="8" applyFont="1" applyFill="1" applyAlignment="1">
      <alignment horizontal="right"/>
    </xf>
    <xf numFmtId="37" fontId="3" fillId="4" borderId="5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right"/>
    </xf>
    <xf numFmtId="0" fontId="1" fillId="0" borderId="0" xfId="0" applyFont="1" applyProtection="1">
      <protection locked="0"/>
    </xf>
    <xf numFmtId="37" fontId="1" fillId="0" borderId="0" xfId="0" applyNumberFormat="1" applyFont="1" applyAlignment="1">
      <alignment horizontal="right"/>
    </xf>
    <xf numFmtId="1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0" fontId="5" fillId="0" borderId="0" xfId="0" applyNumberFormat="1" applyFont="1" applyFill="1" applyBorder="1" applyAlignment="1">
      <alignment horizontal="center"/>
    </xf>
    <xf numFmtId="37" fontId="16" fillId="0" borderId="0" xfId="0" applyNumberFormat="1" applyFont="1" applyFill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37" fontId="11" fillId="0" borderId="0" xfId="0" applyNumberFormat="1" applyFont="1" applyFill="1" applyBorder="1" applyAlignment="1">
      <alignment horizontal="left"/>
    </xf>
    <xf numFmtId="37" fontId="15" fillId="0" borderId="0" xfId="0" applyNumberFormat="1" applyFont="1" applyFill="1" applyBorder="1" applyAlignment="1">
      <alignment horizontal="center"/>
    </xf>
    <xf numFmtId="37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37" fontId="16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5" fillId="0" borderId="0" xfId="0" applyNumberFormat="1" applyFont="1" applyFill="1" applyAlignment="1">
      <alignment horizontal="right"/>
    </xf>
    <xf numFmtId="0" fontId="1" fillId="0" borderId="0" xfId="0" applyNumberFormat="1" applyFont="1" applyFill="1" applyAlignment="1">
      <alignment horizontal="left"/>
    </xf>
    <xf numFmtId="37" fontId="11" fillId="0" borderId="6" xfId="0" applyNumberFormat="1" applyFont="1" applyFill="1" applyBorder="1" applyAlignment="1">
      <alignment horizontal="left"/>
    </xf>
    <xf numFmtId="37" fontId="15" fillId="0" borderId="7" xfId="0" applyNumberFormat="1" applyFont="1" applyFill="1" applyBorder="1" applyAlignment="1">
      <alignment horizontal="center"/>
    </xf>
    <xf numFmtId="37" fontId="25" fillId="5" borderId="0" xfId="0" applyNumberFormat="1" applyFont="1" applyFill="1" applyBorder="1" applyAlignment="1">
      <alignment horizontal="right"/>
    </xf>
    <xf numFmtId="1" fontId="3" fillId="5" borderId="1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left"/>
    </xf>
    <xf numFmtId="10" fontId="5" fillId="5" borderId="0" xfId="0" applyNumberFormat="1" applyFont="1" applyFill="1" applyAlignment="1">
      <alignment horizontal="center"/>
    </xf>
    <xf numFmtId="37" fontId="25" fillId="0" borderId="0" xfId="0" applyNumberFormat="1" applyFont="1" applyBorder="1" applyAlignment="1">
      <alignment horizontal="right"/>
    </xf>
    <xf numFmtId="37" fontId="25" fillId="0" borderId="3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5" fillId="7" borderId="0" xfId="0" applyNumberFormat="1" applyFont="1" applyFill="1" applyAlignment="1">
      <alignment horizontal="right"/>
    </xf>
    <xf numFmtId="37" fontId="5" fillId="7" borderId="0" xfId="0" applyNumberFormat="1" applyFont="1" applyFill="1" applyAlignment="1">
      <alignment horizontal="right"/>
    </xf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5" fillId="0" borderId="0" xfId="1" applyFont="1"/>
    <xf numFmtId="43" fontId="4" fillId="0" borderId="0" xfId="1" applyFont="1" applyAlignment="1">
      <alignment horizontal="center"/>
    </xf>
    <xf numFmtId="43" fontId="6" fillId="0" borderId="0" xfId="1" applyFont="1" applyAlignment="1" applyProtection="1">
      <alignment horizontal="center"/>
      <protection locked="0"/>
    </xf>
    <xf numFmtId="43" fontId="5" fillId="0" borderId="0" xfId="1" applyFont="1" applyAlignment="1">
      <alignment horizontal="center"/>
    </xf>
    <xf numFmtId="43" fontId="5" fillId="0" borderId="0" xfId="1" applyFont="1" applyFill="1" applyAlignment="1">
      <alignment horizontal="center"/>
    </xf>
    <xf numFmtId="43" fontId="3" fillId="0" borderId="0" xfId="1" applyFont="1" applyFill="1" applyAlignment="1">
      <alignment horizontal="center"/>
    </xf>
    <xf numFmtId="43" fontId="25" fillId="6" borderId="0" xfId="1" applyFont="1" applyFill="1" applyAlignment="1">
      <alignment horizontal="left" indent="1"/>
    </xf>
    <xf numFmtId="43" fontId="25" fillId="6" borderId="0" xfId="1" applyFont="1" applyFill="1" applyAlignment="1">
      <alignment horizontal="right"/>
    </xf>
    <xf numFmtId="43" fontId="25" fillId="0" borderId="0" xfId="1" applyFont="1" applyAlignment="1">
      <alignment horizontal="center"/>
    </xf>
    <xf numFmtId="43" fontId="11" fillId="0" borderId="0" xfId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3" fontId="6" fillId="0" borderId="0" xfId="1" applyFont="1" applyAlignment="1">
      <alignment horizontal="center"/>
    </xf>
    <xf numFmtId="43" fontId="6" fillId="0" borderId="0" xfId="1" applyFont="1" applyAlignment="1" applyProtection="1">
      <protection locked="0"/>
    </xf>
    <xf numFmtId="43" fontId="9" fillId="0" borderId="0" xfId="1" applyFont="1" applyFill="1"/>
    <xf numFmtId="43" fontId="5" fillId="0" borderId="0" xfId="1" applyFont="1" applyFill="1"/>
    <xf numFmtId="43" fontId="6" fillId="0" borderId="0" xfId="1" applyFont="1" applyFill="1" applyProtection="1">
      <protection locked="0"/>
    </xf>
    <xf numFmtId="0" fontId="6" fillId="0" borderId="0" xfId="7" applyFont="1" applyFill="1" applyAlignment="1" applyProtection="1">
      <alignment horizontal="center"/>
      <protection locked="0"/>
    </xf>
    <xf numFmtId="165" fontId="13" fillId="0" borderId="13" xfId="0" applyNumberFormat="1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165" fontId="13" fillId="2" borderId="13" xfId="0" applyNumberFormat="1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5" fontId="13" fillId="2" borderId="6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65" fontId="13" fillId="2" borderId="13" xfId="7" applyNumberFormat="1" applyFont="1" applyFill="1" applyBorder="1" applyAlignment="1">
      <alignment horizontal="center"/>
    </xf>
    <xf numFmtId="0" fontId="14" fillId="0" borderId="14" xfId="7" applyFont="1" applyBorder="1" applyAlignment="1">
      <alignment horizontal="center"/>
    </xf>
    <xf numFmtId="0" fontId="14" fillId="0" borderId="15" xfId="7" applyFont="1" applyBorder="1" applyAlignment="1">
      <alignment horizontal="center"/>
    </xf>
    <xf numFmtId="0" fontId="21" fillId="0" borderId="0" xfId="0" applyNumberFormat="1" applyFont="1" applyFill="1" applyProtection="1">
      <protection locked="0"/>
    </xf>
    <xf numFmtId="0" fontId="3" fillId="0" borderId="0" xfId="7" applyFont="1" applyFill="1" applyAlignment="1">
      <alignment horizontal="center"/>
    </xf>
    <xf numFmtId="0" fontId="3" fillId="0" borderId="0" xfId="7" applyFont="1" applyFill="1" applyAlignment="1">
      <alignment horizontal="right"/>
    </xf>
    <xf numFmtId="37" fontId="23" fillId="0" borderId="0" xfId="0" applyNumberFormat="1" applyFont="1" applyAlignment="1">
      <alignment horizontal="right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center"/>
    </xf>
    <xf numFmtId="0" fontId="5" fillId="5" borderId="0" xfId="0" applyNumberFormat="1" applyFont="1" applyFill="1"/>
    <xf numFmtId="43" fontId="5" fillId="5" borderId="0" xfId="1" applyFont="1" applyFill="1"/>
    <xf numFmtId="165" fontId="6" fillId="0" borderId="0" xfId="4" applyNumberFormat="1" applyFont="1" applyFill="1" applyAlignment="1">
      <alignment horizontal="right"/>
    </xf>
  </cellXfs>
  <cellStyles count="9">
    <cellStyle name="Comma" xfId="1" builtinId="3"/>
    <cellStyle name="Currency" xfId="8" builtinId="4"/>
    <cellStyle name="Hyperlink" xfId="2" builtinId="8"/>
    <cellStyle name="Normal" xfId="0" builtinId="0"/>
    <cellStyle name="Normal 2" xfId="5" xr:uid="{32F2CFD4-3EDC-41C6-81E2-E11827B8C3F2}"/>
    <cellStyle name="Normal 3" xfId="7" xr:uid="{434CFDA8-A462-414E-AF83-D8D7A6037120}"/>
    <cellStyle name="Normal_FIRSTBUD" xfId="3" xr:uid="{00000000-0005-0000-0000-000003000000}"/>
    <cellStyle name="Percent" xfId="4" builtinId="5"/>
    <cellStyle name="Percent 2" xfId="6" xr:uid="{14B2829A-EFF9-4FCD-A9FE-6EB6DF4F4F0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582930</xdr:colOff>
      <xdr:row>41</xdr:row>
      <xdr:rowOff>68580</xdr:rowOff>
    </xdr:from>
    <xdr:to>
      <xdr:col>5</xdr:col>
      <xdr:colOff>106635</xdr:colOff>
      <xdr:row>43</xdr:row>
      <xdr:rowOff>45720</xdr:rowOff>
    </xdr:to>
    <xdr:sp macro="" textlink="">
      <xdr:nvSpPr>
        <xdr:cNvPr id="4097" name="WordArt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73680" y="7360920"/>
          <a:ext cx="2354580" cy="3505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For Internal Use Only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582930</xdr:colOff>
      <xdr:row>32</xdr:row>
      <xdr:rowOff>68580</xdr:rowOff>
    </xdr:from>
    <xdr:to>
      <xdr:col>5</xdr:col>
      <xdr:colOff>106635</xdr:colOff>
      <xdr:row>34</xdr:row>
      <xdr:rowOff>0</xdr:rowOff>
    </xdr:to>
    <xdr:sp macro="" textlink="">
      <xdr:nvSpPr>
        <xdr:cNvPr id="4" name="WordArt 1">
          <a:extLst>
            <a:ext uri="{FF2B5EF4-FFF2-40B4-BE49-F238E27FC236}">
              <a16:creationId xmlns:a16="http://schemas.microsoft.com/office/drawing/2014/main" id="{257E658E-D1C9-4BFC-93F3-F31F80C587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7955" y="5764530"/>
          <a:ext cx="3219405" cy="29337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For Internal Use Only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582930</xdr:colOff>
      <xdr:row>30</xdr:row>
      <xdr:rowOff>68580</xdr:rowOff>
    </xdr:from>
    <xdr:to>
      <xdr:col>5</xdr:col>
      <xdr:colOff>106635</xdr:colOff>
      <xdr:row>32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030A4AE-6C9C-41E7-8471-E7EE73092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35630" y="3714750"/>
          <a:ext cx="321940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For Internal Use Only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582930</xdr:colOff>
      <xdr:row>30</xdr:row>
      <xdr:rowOff>68580</xdr:rowOff>
    </xdr:from>
    <xdr:to>
      <xdr:col>5</xdr:col>
      <xdr:colOff>106635</xdr:colOff>
      <xdr:row>32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13DDCAB4-788A-4212-90D5-6776522E5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02130" y="4926330"/>
          <a:ext cx="1352505" cy="25527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For Internal Use Only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582930</xdr:colOff>
      <xdr:row>30</xdr:row>
      <xdr:rowOff>68580</xdr:rowOff>
    </xdr:from>
    <xdr:to>
      <xdr:col>5</xdr:col>
      <xdr:colOff>106635</xdr:colOff>
      <xdr:row>32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35F3A64-E177-446A-B462-EC07979E5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35630" y="5764530"/>
          <a:ext cx="3219405" cy="29337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For Internal Use Only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582930</xdr:colOff>
      <xdr:row>29</xdr:row>
      <xdr:rowOff>68580</xdr:rowOff>
    </xdr:from>
    <xdr:to>
      <xdr:col>5</xdr:col>
      <xdr:colOff>106635</xdr:colOff>
      <xdr:row>31</xdr:row>
      <xdr:rowOff>0</xdr:rowOff>
    </xdr:to>
    <xdr:sp macro="" textlink="">
      <xdr:nvSpPr>
        <xdr:cNvPr id="9217" name="WordArt 1">
          <a:extLst>
            <a:ext uri="{FF2B5EF4-FFF2-40B4-BE49-F238E27FC236}">
              <a16:creationId xmlns:a16="http://schemas.microsoft.com/office/drawing/2014/main" id="{00000000-0008-0000-0100-0000012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73680" y="3893820"/>
          <a:ext cx="2354580" cy="3048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For Internal Use Only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582930</xdr:colOff>
      <xdr:row>29</xdr:row>
      <xdr:rowOff>59055</xdr:rowOff>
    </xdr:from>
    <xdr:to>
      <xdr:col>5</xdr:col>
      <xdr:colOff>106635</xdr:colOff>
      <xdr:row>31</xdr:row>
      <xdr:rowOff>53520</xdr:rowOff>
    </xdr:to>
    <xdr:sp macro="" textlink="">
      <xdr:nvSpPr>
        <xdr:cNvPr id="15361" name="WordArt 1">
          <a:extLst>
            <a:ext uri="{FF2B5EF4-FFF2-40B4-BE49-F238E27FC236}">
              <a16:creationId xmlns:a16="http://schemas.microsoft.com/office/drawing/2014/main" id="{00000000-0008-0000-0200-0000013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73680" y="4213860"/>
          <a:ext cx="2354580" cy="3505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For Internal Use Only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582930</xdr:colOff>
      <xdr:row>31</xdr:row>
      <xdr:rowOff>68580</xdr:rowOff>
    </xdr:from>
    <xdr:to>
      <xdr:col>5</xdr:col>
      <xdr:colOff>106635</xdr:colOff>
      <xdr:row>33</xdr:row>
      <xdr:rowOff>0</xdr:rowOff>
    </xdr:to>
    <xdr:sp macro="" textlink="">
      <xdr:nvSpPr>
        <xdr:cNvPr id="16385" name="WordArt 1">
          <a:extLst>
            <a:ext uri="{FF2B5EF4-FFF2-40B4-BE49-F238E27FC236}">
              <a16:creationId xmlns:a16="http://schemas.microsoft.com/office/drawing/2014/main" id="{00000000-0008-0000-0300-0000014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73680" y="4236720"/>
          <a:ext cx="2354580" cy="3048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For Internal Use Only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582930</xdr:colOff>
      <xdr:row>30</xdr:row>
      <xdr:rowOff>68580</xdr:rowOff>
    </xdr:from>
    <xdr:to>
      <xdr:col>5</xdr:col>
      <xdr:colOff>106635</xdr:colOff>
      <xdr:row>32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20B37C7C-2756-486C-A400-4B29EEC11A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7955" y="3333750"/>
          <a:ext cx="321940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For Internal Use Only</a:t>
          </a:r>
        </a:p>
      </xdr:txBody>
    </xdr:sp>
    <xdr:clientData/>
  </xdr:twoCellAnchor>
  <xdr:twoCellAnchor>
    <xdr:from>
      <xdr:col>2</xdr:col>
      <xdr:colOff>582930</xdr:colOff>
      <xdr:row>30</xdr:row>
      <xdr:rowOff>68580</xdr:rowOff>
    </xdr:from>
    <xdr:to>
      <xdr:col>5</xdr:col>
      <xdr:colOff>106635</xdr:colOff>
      <xdr:row>32</xdr:row>
      <xdr:rowOff>0</xdr:rowOff>
    </xdr:to>
    <xdr:sp macro="" textlink="">
      <xdr:nvSpPr>
        <xdr:cNvPr id="3" name="WordArt 1">
          <a:extLst>
            <a:ext uri="{FF2B5EF4-FFF2-40B4-BE49-F238E27FC236}">
              <a16:creationId xmlns:a16="http://schemas.microsoft.com/office/drawing/2014/main" id="{5A952954-A8E3-4008-A146-51FADA6BD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7955" y="3333750"/>
          <a:ext cx="321940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For Internal Use Only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582930</xdr:colOff>
      <xdr:row>30</xdr:row>
      <xdr:rowOff>68580</xdr:rowOff>
    </xdr:from>
    <xdr:to>
      <xdr:col>5</xdr:col>
      <xdr:colOff>106635</xdr:colOff>
      <xdr:row>32</xdr:row>
      <xdr:rowOff>0</xdr:rowOff>
    </xdr:to>
    <xdr:sp macro="" textlink="">
      <xdr:nvSpPr>
        <xdr:cNvPr id="17409" name="WordArt 1">
          <a:extLst>
            <a:ext uri="{FF2B5EF4-FFF2-40B4-BE49-F238E27FC236}">
              <a16:creationId xmlns:a16="http://schemas.microsoft.com/office/drawing/2014/main" id="{00000000-0008-0000-0400-0000014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73680" y="4221480"/>
          <a:ext cx="2354580" cy="3048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effectLst/>
            <a:latin typeface="Arial Black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582930</xdr:colOff>
      <xdr:row>31</xdr:row>
      <xdr:rowOff>68580</xdr:rowOff>
    </xdr:from>
    <xdr:to>
      <xdr:col>5</xdr:col>
      <xdr:colOff>106635</xdr:colOff>
      <xdr:row>33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76F7539D-C52D-4664-A0CF-1EA9F61F6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7955" y="5764530"/>
          <a:ext cx="3219405" cy="29337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For Internal Use Only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582930</xdr:colOff>
      <xdr:row>30</xdr:row>
      <xdr:rowOff>68580</xdr:rowOff>
    </xdr:from>
    <xdr:to>
      <xdr:col>5</xdr:col>
      <xdr:colOff>106635</xdr:colOff>
      <xdr:row>32</xdr:row>
      <xdr:rowOff>0</xdr:rowOff>
    </xdr:to>
    <xdr:sp macro="" textlink="">
      <xdr:nvSpPr>
        <xdr:cNvPr id="3" name="WordArt 1">
          <a:extLst>
            <a:ext uri="{FF2B5EF4-FFF2-40B4-BE49-F238E27FC236}">
              <a16:creationId xmlns:a16="http://schemas.microsoft.com/office/drawing/2014/main" id="{522B1075-6641-4126-BF65-3A8313692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87955" y="5764530"/>
          <a:ext cx="3219405" cy="29337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For Internal Use Only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582930</xdr:colOff>
      <xdr:row>32</xdr:row>
      <xdr:rowOff>68580</xdr:rowOff>
    </xdr:from>
    <xdr:to>
      <xdr:col>5</xdr:col>
      <xdr:colOff>106635</xdr:colOff>
      <xdr:row>34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B5845D30-A6DE-4998-A3AF-BD44832BBD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35630" y="5764530"/>
          <a:ext cx="3219405" cy="29337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For Internal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CY189"/>
  <sheetViews>
    <sheetView tabSelected="1" topLeftCell="B1" zoomScale="90" zoomScaleNormal="90" workbookViewId="0">
      <selection activeCell="L155" sqref="L155"/>
    </sheetView>
  </sheetViews>
  <sheetFormatPr defaultColWidth="9.140625" defaultRowHeight="15" outlineLevelRow="5" outlineLevelCol="1"/>
  <cols>
    <col min="1" max="1" width="8.140625" style="1" customWidth="1"/>
    <col min="2" max="2" width="23.42578125" style="13" customWidth="1"/>
    <col min="3" max="3" width="29.85546875" style="13" customWidth="1"/>
    <col min="4" max="4" width="13.28515625" style="13" customWidth="1"/>
    <col min="5" max="5" width="12.28515625" style="13" customWidth="1"/>
    <col min="6" max="8" width="10.7109375" style="13" customWidth="1"/>
    <col min="9" max="9" width="23.5703125" style="13" bestFit="1" customWidth="1"/>
    <col min="10" max="10" width="25" style="379" bestFit="1" customWidth="1"/>
    <col min="11" max="11" width="13.28515625" style="7" customWidth="1" outlineLevel="1"/>
    <col min="12" max="17" width="12.140625" style="7" customWidth="1" outlineLevel="1"/>
    <col min="18" max="44" width="13.140625" style="7" customWidth="1"/>
    <col min="45" max="45" width="13.140625" style="63" customWidth="1"/>
    <col min="46" max="46" width="11.140625" style="13" customWidth="1"/>
    <col min="47" max="16384" width="9.140625" style="13"/>
  </cols>
  <sheetData>
    <row r="1" spans="1:103" s="6" customFormat="1">
      <c r="A1" s="1"/>
      <c r="B1" s="2" t="s">
        <v>0</v>
      </c>
      <c r="C1" s="91"/>
      <c r="D1" s="4" t="s">
        <v>1</v>
      </c>
      <c r="E1" s="146"/>
      <c r="J1" s="379"/>
      <c r="K1" s="5"/>
      <c r="L1" s="5"/>
      <c r="M1" s="5"/>
      <c r="N1" s="5"/>
      <c r="O1" s="5"/>
      <c r="P1" s="5"/>
      <c r="Q1" s="5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8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</row>
    <row r="2" spans="1:103" s="6" customFormat="1">
      <c r="A2" s="1"/>
      <c r="B2" s="70" t="s">
        <v>2</v>
      </c>
      <c r="C2" s="143"/>
      <c r="D2" s="51" t="s">
        <v>4</v>
      </c>
      <c r="E2" s="412" t="s">
        <v>222</v>
      </c>
      <c r="F2" s="413"/>
      <c r="G2" s="414"/>
      <c r="H2" s="414"/>
      <c r="I2" s="414"/>
      <c r="J2" s="415"/>
      <c r="K2" s="414"/>
      <c r="L2" s="41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8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</row>
    <row r="3" spans="1:103" s="6" customFormat="1">
      <c r="A3" s="1"/>
      <c r="B3" s="71" t="s">
        <v>5</v>
      </c>
      <c r="C3" s="143"/>
      <c r="D3" s="51"/>
      <c r="J3" s="379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8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</row>
    <row r="4" spans="1:103" s="6" customFormat="1">
      <c r="A4" s="1"/>
      <c r="B4" s="51" t="s">
        <v>6</v>
      </c>
      <c r="C4" s="3"/>
      <c r="D4" s="14"/>
      <c r="E4" s="129"/>
      <c r="G4" s="132"/>
      <c r="J4" s="379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16"/>
      <c r="AT4" s="10"/>
      <c r="AU4" s="10"/>
      <c r="AV4" s="10"/>
      <c r="AW4" s="10"/>
      <c r="AX4" s="10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</row>
    <row r="5" spans="1:103" s="6" customFormat="1">
      <c r="A5" s="1"/>
      <c r="B5" s="51" t="s">
        <v>8</v>
      </c>
      <c r="C5" s="3"/>
      <c r="D5" s="14" t="s">
        <v>9</v>
      </c>
      <c r="E5" s="144"/>
      <c r="G5" s="132"/>
      <c r="J5" s="379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16"/>
      <c r="AT5" s="10"/>
      <c r="AU5" s="10"/>
      <c r="AV5" s="10"/>
      <c r="AW5" s="10"/>
      <c r="AX5" s="10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</row>
    <row r="6" spans="1:103" s="6" customFormat="1">
      <c r="A6" s="1"/>
      <c r="B6" s="82" t="s">
        <v>10</v>
      </c>
      <c r="C6" s="83">
        <v>212100</v>
      </c>
      <c r="D6" s="14" t="s">
        <v>11</v>
      </c>
      <c r="E6" s="13"/>
      <c r="G6" s="132"/>
      <c r="J6" s="379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16"/>
      <c r="AT6" s="10"/>
      <c r="AU6" s="10"/>
      <c r="AV6" s="10"/>
      <c r="AW6" s="10"/>
      <c r="AX6" s="10"/>
      <c r="AY6" s="10"/>
      <c r="AZ6" s="10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</row>
    <row r="7" spans="1:103" s="6" customFormat="1">
      <c r="A7" s="1"/>
      <c r="B7" s="51"/>
      <c r="C7" s="3"/>
      <c r="D7" s="14" t="s">
        <v>12</v>
      </c>
      <c r="G7" s="132"/>
      <c r="J7" s="379"/>
      <c r="K7" s="15"/>
      <c r="L7" s="15"/>
      <c r="M7" s="15"/>
      <c r="N7" s="15"/>
      <c r="O7" s="15"/>
      <c r="P7" s="15"/>
      <c r="Q7" s="15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16"/>
      <c r="AT7" s="10"/>
      <c r="AU7" s="10"/>
      <c r="AV7" s="10"/>
      <c r="AW7" s="10"/>
      <c r="AX7" s="10"/>
      <c r="AY7" s="10"/>
      <c r="AZ7" s="10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</row>
    <row r="8" spans="1:103" s="6" customFormat="1">
      <c r="A8" s="1"/>
      <c r="B8" s="51"/>
      <c r="C8" s="3"/>
      <c r="D8" s="14"/>
      <c r="J8" s="379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16"/>
      <c r="AT8" s="10"/>
      <c r="AU8" s="10"/>
      <c r="AV8" s="10"/>
      <c r="AW8" s="10"/>
      <c r="AX8" s="10"/>
      <c r="AY8" s="9"/>
      <c r="AZ8" s="9"/>
      <c r="BA8" s="9"/>
      <c r="BB8" s="18" t="s">
        <v>13</v>
      </c>
      <c r="BC8" s="18" t="s">
        <v>14</v>
      </c>
      <c r="BD8" s="18" t="s">
        <v>15</v>
      </c>
      <c r="BE8" s="18" t="s">
        <v>16</v>
      </c>
      <c r="BF8" s="18" t="s">
        <v>17</v>
      </c>
      <c r="BG8" s="9"/>
      <c r="BH8" s="9"/>
      <c r="BI8" s="9"/>
      <c r="BJ8" s="9"/>
      <c r="BK8" s="9"/>
      <c r="BL8" s="9"/>
      <c r="BM8" s="9"/>
      <c r="BN8" s="9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</row>
    <row r="9" spans="1:103" s="6" customFormat="1">
      <c r="A9" s="1"/>
      <c r="C9" s="3"/>
      <c r="D9" s="14"/>
      <c r="J9" s="379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16" t="s">
        <v>18</v>
      </c>
      <c r="AT9" s="10" t="s">
        <v>19</v>
      </c>
      <c r="AU9" s="10" t="s">
        <v>20</v>
      </c>
      <c r="AV9" s="10" t="s">
        <v>21</v>
      </c>
      <c r="AW9" s="10" t="s">
        <v>22</v>
      </c>
      <c r="AX9" s="9" t="s">
        <v>23</v>
      </c>
      <c r="AY9" s="9" t="s">
        <v>24</v>
      </c>
      <c r="AZ9" s="9" t="s">
        <v>25</v>
      </c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</row>
    <row r="10" spans="1:103" s="10" customFormat="1">
      <c r="A10" s="17" t="s">
        <v>26</v>
      </c>
      <c r="B10" s="19" t="s">
        <v>27</v>
      </c>
      <c r="C10" s="18" t="s">
        <v>28</v>
      </c>
      <c r="D10" s="18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380" t="s">
        <v>29</v>
      </c>
      <c r="K10" s="18" t="s">
        <v>13</v>
      </c>
      <c r="L10" s="18" t="s">
        <v>14</v>
      </c>
      <c r="M10" s="18" t="s">
        <v>15</v>
      </c>
      <c r="N10" s="18" t="s">
        <v>16</v>
      </c>
      <c r="O10" s="18" t="s">
        <v>17</v>
      </c>
      <c r="P10" s="18" t="s">
        <v>30</v>
      </c>
      <c r="Q10" s="18" t="s">
        <v>31</v>
      </c>
      <c r="R10" s="20" t="s">
        <v>32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1" t="s">
        <v>33</v>
      </c>
      <c r="AT10" s="22" t="s">
        <v>34</v>
      </c>
      <c r="AU10" s="22" t="s">
        <v>35</v>
      </c>
      <c r="AV10" s="22" t="s">
        <v>36</v>
      </c>
      <c r="AW10" s="22" t="s">
        <v>37</v>
      </c>
      <c r="AX10" s="22" t="s">
        <v>38</v>
      </c>
      <c r="AY10" s="22" t="s">
        <v>39</v>
      </c>
      <c r="AZ10" s="22" t="s">
        <v>40</v>
      </c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</row>
    <row r="11" spans="1:103" s="10" customFormat="1">
      <c r="A11" s="17" t="s">
        <v>41</v>
      </c>
      <c r="D11" s="18" t="s">
        <v>13</v>
      </c>
      <c r="E11" s="18" t="s">
        <v>14</v>
      </c>
      <c r="F11" s="18" t="s">
        <v>15</v>
      </c>
      <c r="G11" s="18" t="s">
        <v>16</v>
      </c>
      <c r="H11" s="18" t="s">
        <v>17</v>
      </c>
      <c r="I11" s="18" t="s">
        <v>30</v>
      </c>
      <c r="J11" s="380" t="s">
        <v>31</v>
      </c>
      <c r="K11" s="35"/>
      <c r="L11" s="35"/>
      <c r="M11" s="35"/>
      <c r="N11" s="35"/>
      <c r="O11" s="35"/>
      <c r="P11" s="35"/>
      <c r="Q11" s="35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16" t="s">
        <v>42</v>
      </c>
      <c r="AT11" s="10" t="s">
        <v>42</v>
      </c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</row>
    <row r="12" spans="1:103" s="6" customFormat="1" ht="17.25" customHeight="1">
      <c r="A12" s="1"/>
      <c r="C12" s="3"/>
      <c r="D12" s="18"/>
      <c r="E12" s="18"/>
      <c r="F12" s="18"/>
      <c r="G12" s="18"/>
      <c r="H12" s="18"/>
      <c r="I12" s="18"/>
      <c r="J12" s="380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16"/>
      <c r="AT12" s="10"/>
      <c r="AU12" s="10"/>
      <c r="AV12" s="10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</row>
    <row r="13" spans="1:103" s="6" customFormat="1" ht="15.75" hidden="1" customHeight="1" outlineLevel="5">
      <c r="A13" s="118"/>
      <c r="B13" s="348" t="str">
        <f>'Core A '!B24</f>
        <v xml:space="preserve">  CORE A Subtotal Salary</v>
      </c>
      <c r="C13" s="24" t="s">
        <v>43</v>
      </c>
      <c r="D13" s="25"/>
      <c r="E13" s="25"/>
      <c r="F13" s="25"/>
      <c r="G13" s="25"/>
      <c r="H13" s="25"/>
      <c r="I13" s="25"/>
      <c r="J13" s="381"/>
      <c r="K13" s="27">
        <f>'Core A '!K24</f>
        <v>0</v>
      </c>
      <c r="L13" s="27">
        <f>'Core A '!L24</f>
        <v>0</v>
      </c>
      <c r="M13" s="27">
        <f>'Core A '!M24</f>
        <v>0</v>
      </c>
      <c r="N13" s="27">
        <f>'Core A '!N24</f>
        <v>0</v>
      </c>
      <c r="O13" s="27">
        <f>'Core A '!O24</f>
        <v>0</v>
      </c>
      <c r="P13" s="27">
        <f>'Core A '!P24</f>
        <v>0</v>
      </c>
      <c r="Q13" s="27">
        <f>'Core A '!Q24</f>
        <v>0</v>
      </c>
      <c r="R13" s="7">
        <f>SUM(K13:Q13)</f>
        <v>0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29">
        <v>0</v>
      </c>
      <c r="AT13" s="30">
        <v>0</v>
      </c>
      <c r="AU13" s="30">
        <f t="shared" ref="AU13:AZ13" si="0">AT13*1.03</f>
        <v>0</v>
      </c>
      <c r="AV13" s="30">
        <f t="shared" si="0"/>
        <v>0</v>
      </c>
      <c r="AW13" s="30">
        <f t="shared" si="0"/>
        <v>0</v>
      </c>
      <c r="AX13" s="30">
        <f t="shared" si="0"/>
        <v>0</v>
      </c>
      <c r="AY13" s="30">
        <f t="shared" si="0"/>
        <v>0</v>
      </c>
      <c r="AZ13" s="30">
        <f t="shared" si="0"/>
        <v>0</v>
      </c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</row>
    <row r="14" spans="1:103" s="6" customFormat="1" ht="13.5" hidden="1" customHeight="1" outlineLevel="5">
      <c r="A14" s="118"/>
      <c r="B14" s="297" t="str">
        <f>'Core B'!B24</f>
        <v xml:space="preserve">  CORE B Subtotal Salary</v>
      </c>
      <c r="C14" s="24" t="s">
        <v>44</v>
      </c>
      <c r="D14" s="25"/>
      <c r="E14" s="25"/>
      <c r="F14" s="25"/>
      <c r="G14" s="25"/>
      <c r="H14" s="25"/>
      <c r="I14" s="25"/>
      <c r="J14" s="381"/>
      <c r="K14" s="27">
        <f>'Core B'!K24</f>
        <v>0</v>
      </c>
      <c r="L14" s="27">
        <f>'Core B'!L24</f>
        <v>0</v>
      </c>
      <c r="M14" s="27">
        <f>'Core B'!M24</f>
        <v>0</v>
      </c>
      <c r="N14" s="27">
        <f>'Core B'!N24</f>
        <v>0</v>
      </c>
      <c r="O14" s="27">
        <f>'Core B'!O24</f>
        <v>0</v>
      </c>
      <c r="P14" s="27">
        <f>'Core B'!P24</f>
        <v>0</v>
      </c>
      <c r="Q14" s="27">
        <f>'Core B'!Q24</f>
        <v>0</v>
      </c>
      <c r="R14" s="7">
        <f t="shared" ref="R14:R19" si="1">SUM(K14:Q14)</f>
        <v>0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29">
        <v>0</v>
      </c>
      <c r="AT14" s="30">
        <f t="shared" ref="AT14:AZ17" si="2">IF(AS14*$D$169&gt;$C$6,$C$6,AS14*$D$169)</f>
        <v>0</v>
      </c>
      <c r="AU14" s="30">
        <f t="shared" si="2"/>
        <v>0</v>
      </c>
      <c r="AV14" s="30">
        <f t="shared" si="2"/>
        <v>0</v>
      </c>
      <c r="AW14" s="30">
        <f t="shared" si="2"/>
        <v>0</v>
      </c>
      <c r="AX14" s="30">
        <f t="shared" si="2"/>
        <v>0</v>
      </c>
      <c r="AY14" s="30">
        <f t="shared" si="2"/>
        <v>0</v>
      </c>
      <c r="AZ14" s="30">
        <f t="shared" si="2"/>
        <v>0</v>
      </c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</row>
    <row r="15" spans="1:103" s="6" customFormat="1" ht="13.5" customHeight="1" outlineLevel="5">
      <c r="A15" s="118"/>
      <c r="B15" s="117" t="str">
        <f>'Project 1 - Name'!B26</f>
        <v>Proj 1 Subtotal Salary</v>
      </c>
      <c r="C15" s="24" t="s">
        <v>45</v>
      </c>
      <c r="D15" s="25"/>
      <c r="E15" s="25"/>
      <c r="F15" s="25"/>
      <c r="G15" s="25"/>
      <c r="H15" s="25"/>
      <c r="I15" s="25"/>
      <c r="J15" s="381"/>
      <c r="K15" s="300">
        <f>'Project 1 - Name'!K26</f>
        <v>0</v>
      </c>
      <c r="L15" s="300">
        <f>'Project 1 - Name'!L26</f>
        <v>0</v>
      </c>
      <c r="M15" s="300">
        <f>'Project 1 - Name'!M26</f>
        <v>0</v>
      </c>
      <c r="N15" s="300">
        <f>'Project 1 - Name'!N26</f>
        <v>0</v>
      </c>
      <c r="O15" s="300">
        <f>'Project 1 - Name'!O26</f>
        <v>0</v>
      </c>
      <c r="P15" s="300">
        <f>'Project 1 - Name'!P26</f>
        <v>0</v>
      </c>
      <c r="Q15" s="300">
        <f>'Project 1 - Name'!Q26</f>
        <v>0</v>
      </c>
      <c r="R15" s="7">
        <f t="shared" si="1"/>
        <v>0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29">
        <v>0</v>
      </c>
      <c r="AT15" s="30">
        <f t="shared" si="2"/>
        <v>0</v>
      </c>
      <c r="AU15" s="30">
        <f t="shared" si="2"/>
        <v>0</v>
      </c>
      <c r="AV15" s="30">
        <f t="shared" si="2"/>
        <v>0</v>
      </c>
      <c r="AW15" s="30">
        <f t="shared" si="2"/>
        <v>0</v>
      </c>
      <c r="AX15" s="30">
        <f t="shared" si="2"/>
        <v>0</v>
      </c>
      <c r="AY15" s="30">
        <f t="shared" si="2"/>
        <v>0</v>
      </c>
      <c r="AZ15" s="30">
        <f t="shared" si="2"/>
        <v>0</v>
      </c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</row>
    <row r="16" spans="1:103" s="6" customFormat="1" ht="13.5" customHeight="1" outlineLevel="5">
      <c r="A16" s="118"/>
      <c r="B16" s="23" t="s">
        <v>46</v>
      </c>
      <c r="C16" s="24" t="s">
        <v>47</v>
      </c>
      <c r="D16" s="25"/>
      <c r="E16" s="25"/>
      <c r="F16" s="25"/>
      <c r="G16" s="25"/>
      <c r="H16" s="25"/>
      <c r="I16" s="25"/>
      <c r="J16" s="381"/>
      <c r="K16" s="300">
        <f>'Project 2 - Name'!K24</f>
        <v>0</v>
      </c>
      <c r="L16" s="300">
        <f>'Project 2 - Name'!L24</f>
        <v>0</v>
      </c>
      <c r="M16" s="300">
        <f>'Project 2 - Name'!M24</f>
        <v>0</v>
      </c>
      <c r="N16" s="300">
        <f>'Project 2 - Name'!N24</f>
        <v>0</v>
      </c>
      <c r="O16" s="300">
        <f>'Project 2 - Name'!O24</f>
        <v>0</v>
      </c>
      <c r="P16" s="300">
        <f>'Project 2 - Name'!P24</f>
        <v>0</v>
      </c>
      <c r="Q16" s="300">
        <f>'Project 2 - Name'!Q24</f>
        <v>0</v>
      </c>
      <c r="R16" s="7">
        <f t="shared" si="1"/>
        <v>0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29">
        <v>0</v>
      </c>
      <c r="AT16" s="30">
        <f t="shared" si="2"/>
        <v>0</v>
      </c>
      <c r="AU16" s="30">
        <f t="shared" si="2"/>
        <v>0</v>
      </c>
      <c r="AV16" s="30">
        <f t="shared" si="2"/>
        <v>0</v>
      </c>
      <c r="AW16" s="30">
        <f t="shared" si="2"/>
        <v>0</v>
      </c>
      <c r="AX16" s="30">
        <f t="shared" si="2"/>
        <v>0</v>
      </c>
      <c r="AY16" s="30">
        <f t="shared" si="2"/>
        <v>0</v>
      </c>
      <c r="AZ16" s="30">
        <f t="shared" si="2"/>
        <v>0</v>
      </c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</row>
    <row r="17" spans="1:103" s="6" customFormat="1" ht="14.25" customHeight="1" outlineLevel="5">
      <c r="A17" s="118"/>
      <c r="B17" s="117" t="str">
        <f>'Project 3 Name'!B24</f>
        <v>Proj 3 Subtotal Salary</v>
      </c>
      <c r="C17" s="24" t="s">
        <v>48</v>
      </c>
      <c r="D17" s="25"/>
      <c r="E17" s="25"/>
      <c r="F17" s="25"/>
      <c r="G17" s="25"/>
      <c r="H17" s="25"/>
      <c r="I17" s="25"/>
      <c r="J17" s="381"/>
      <c r="K17" s="300">
        <f>'Project 3 Name'!K24</f>
        <v>0</v>
      </c>
      <c r="L17" s="300">
        <f>'Project 3 Name'!L24</f>
        <v>0</v>
      </c>
      <c r="M17" s="300">
        <f>'Project 3 Name'!M24</f>
        <v>0</v>
      </c>
      <c r="N17" s="300">
        <f>'Project 3 Name'!N24</f>
        <v>0</v>
      </c>
      <c r="O17" s="300">
        <f>'Project 3 Name'!O24</f>
        <v>0</v>
      </c>
      <c r="P17" s="300">
        <f>'Project 3 Name'!P24</f>
        <v>0</v>
      </c>
      <c r="Q17" s="300">
        <f>'Project 3 Name'!Q24</f>
        <v>0</v>
      </c>
      <c r="R17" s="7">
        <f t="shared" si="1"/>
        <v>0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29">
        <v>0</v>
      </c>
      <c r="AT17" s="30">
        <f t="shared" si="2"/>
        <v>0</v>
      </c>
      <c r="AU17" s="30">
        <f t="shared" si="2"/>
        <v>0</v>
      </c>
      <c r="AV17" s="30">
        <f t="shared" si="2"/>
        <v>0</v>
      </c>
      <c r="AW17" s="30">
        <f t="shared" si="2"/>
        <v>0</v>
      </c>
      <c r="AX17" s="30">
        <f t="shared" si="2"/>
        <v>0</v>
      </c>
      <c r="AY17" s="30">
        <f t="shared" si="2"/>
        <v>0</v>
      </c>
      <c r="AZ17" s="30">
        <f t="shared" si="2"/>
        <v>0</v>
      </c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</row>
    <row r="18" spans="1:103" s="6" customFormat="1" ht="14.25" customHeight="1" outlineLevel="5">
      <c r="A18" s="118"/>
      <c r="B18" s="117" t="str">
        <f>'Community Project'!B26</f>
        <v>Proj 4 Subtotal Salary</v>
      </c>
      <c r="C18" s="24" t="s">
        <v>49</v>
      </c>
      <c r="D18" s="25"/>
      <c r="E18" s="25"/>
      <c r="F18" s="25"/>
      <c r="G18" s="25"/>
      <c r="H18" s="25"/>
      <c r="I18" s="25"/>
      <c r="J18" s="381"/>
      <c r="K18" s="300">
        <f>'Community Project'!K26</f>
        <v>0</v>
      </c>
      <c r="L18" s="300">
        <f>'Community Project'!L26</f>
        <v>0</v>
      </c>
      <c r="M18" s="300">
        <f>'Community Project'!M26</f>
        <v>0</v>
      </c>
      <c r="N18" s="300">
        <f>'Community Project'!N26</f>
        <v>0</v>
      </c>
      <c r="O18" s="300">
        <f>'Community Project'!O26</f>
        <v>0</v>
      </c>
      <c r="P18" s="300">
        <f>'Community Project'!P26</f>
        <v>0</v>
      </c>
      <c r="Q18" s="300">
        <f>'Community Project'!Q26</f>
        <v>0</v>
      </c>
      <c r="R18" s="7">
        <f t="shared" si="1"/>
        <v>0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29"/>
      <c r="AT18" s="30"/>
      <c r="AU18" s="30"/>
      <c r="AV18" s="30"/>
      <c r="AW18" s="30"/>
      <c r="AX18" s="30"/>
      <c r="AY18" s="30"/>
      <c r="AZ18" s="30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</row>
    <row r="19" spans="1:103" s="6" customFormat="1" ht="14.25" customHeight="1" outlineLevel="5">
      <c r="A19" s="118"/>
      <c r="B19" s="117" t="str">
        <f>'Training Project'!B24</f>
        <v>Training Subtotal Salary</v>
      </c>
      <c r="C19" s="24" t="s">
        <v>50</v>
      </c>
      <c r="D19" s="25"/>
      <c r="E19" s="25"/>
      <c r="F19" s="25"/>
      <c r="G19" s="25"/>
      <c r="H19" s="25"/>
      <c r="I19" s="25"/>
      <c r="J19" s="381"/>
      <c r="K19" s="300">
        <f>'Training Project'!K24</f>
        <v>0</v>
      </c>
      <c r="L19" s="300">
        <f>'Training Project'!L24</f>
        <v>0</v>
      </c>
      <c r="M19" s="300">
        <f>'Training Project'!M24</f>
        <v>0</v>
      </c>
      <c r="N19" s="300">
        <f>'Training Project'!N24</f>
        <v>0</v>
      </c>
      <c r="O19" s="300">
        <f>'Training Project'!O24</f>
        <v>0</v>
      </c>
      <c r="P19" s="300">
        <f>'Training Project'!P24</f>
        <v>0</v>
      </c>
      <c r="Q19" s="300">
        <f>'Training Project'!Q24</f>
        <v>0</v>
      </c>
      <c r="R19" s="7">
        <f t="shared" si="1"/>
        <v>0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29"/>
      <c r="AT19" s="30"/>
      <c r="AU19" s="30"/>
      <c r="AV19" s="30"/>
      <c r="AW19" s="30"/>
      <c r="AX19" s="30"/>
      <c r="AY19" s="30"/>
      <c r="AZ19" s="30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</row>
    <row r="20" spans="1:103" s="6" customFormat="1" outlineLevel="5">
      <c r="A20" s="31"/>
      <c r="C20" s="3"/>
      <c r="D20" s="26"/>
      <c r="E20" s="26"/>
      <c r="F20" s="26"/>
      <c r="G20" s="26"/>
      <c r="H20" s="26"/>
      <c r="I20" s="26"/>
      <c r="J20" s="382"/>
      <c r="K20" s="79"/>
      <c r="L20" s="79"/>
      <c r="M20" s="79"/>
      <c r="N20" s="79"/>
      <c r="O20" s="79"/>
      <c r="P20" s="79"/>
      <c r="Q20" s="79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35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</row>
    <row r="21" spans="1:103" s="6" customFormat="1" outlineLevel="4">
      <c r="A21" s="31"/>
      <c r="B21" s="3" t="s">
        <v>51</v>
      </c>
      <c r="C21" s="3"/>
      <c r="D21" s="26"/>
      <c r="E21" s="26"/>
      <c r="F21" s="26"/>
      <c r="G21" s="26"/>
      <c r="H21" s="26"/>
      <c r="I21" s="26"/>
      <c r="J21" s="382"/>
      <c r="K21" s="7">
        <f>SUM(K13:K20)</f>
        <v>0</v>
      </c>
      <c r="L21" s="7">
        <f t="shared" ref="L21:Q21" si="3">SUM(L13:L20)</f>
        <v>0</v>
      </c>
      <c r="M21" s="7">
        <f t="shared" si="3"/>
        <v>0</v>
      </c>
      <c r="N21" s="7">
        <f t="shared" si="3"/>
        <v>0</v>
      </c>
      <c r="O21" s="7">
        <f t="shared" si="3"/>
        <v>0</v>
      </c>
      <c r="P21" s="7">
        <f t="shared" si="3"/>
        <v>0</v>
      </c>
      <c r="Q21" s="7">
        <f t="shared" si="3"/>
        <v>0</v>
      </c>
      <c r="R21" s="7">
        <f>SUM(K21:Q21)</f>
        <v>0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</row>
    <row r="22" spans="1:103" s="75" customFormat="1" outlineLevel="4">
      <c r="A22" s="74">
        <v>5190</v>
      </c>
      <c r="B22" s="96" t="s">
        <v>52</v>
      </c>
      <c r="C22" s="96"/>
      <c r="D22" s="304"/>
      <c r="E22" s="78"/>
      <c r="F22" s="78"/>
      <c r="G22" s="78"/>
      <c r="H22" s="78"/>
      <c r="I22" s="78"/>
      <c r="J22" s="383"/>
      <c r="K22" s="300"/>
      <c r="L22" s="300"/>
      <c r="M22" s="300"/>
      <c r="N22" s="300"/>
      <c r="O22" s="300"/>
      <c r="P22" s="300"/>
      <c r="Q22" s="300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</row>
    <row r="23" spans="1:103" s="75" customFormat="1" hidden="1" outlineLevel="4">
      <c r="A23" s="74"/>
      <c r="B23" s="96"/>
      <c r="C23" s="299" t="s">
        <v>43</v>
      </c>
      <c r="D23" s="96" t="s">
        <v>52</v>
      </c>
      <c r="E23" s="78"/>
      <c r="F23" s="78"/>
      <c r="G23" s="78"/>
      <c r="H23" s="78"/>
      <c r="I23" s="78"/>
      <c r="J23" s="383"/>
      <c r="K23" s="300">
        <f>'Core A '!K25</f>
        <v>0</v>
      </c>
      <c r="L23" s="300">
        <f>'Core A '!L25</f>
        <v>0</v>
      </c>
      <c r="M23" s="300">
        <f>'Core A '!M25</f>
        <v>0</v>
      </c>
      <c r="N23" s="300">
        <f>'Core A '!N25</f>
        <v>0</v>
      </c>
      <c r="O23" s="300">
        <f>'Core A '!O25</f>
        <v>0</v>
      </c>
      <c r="P23" s="300">
        <f>'Core A '!P25</f>
        <v>0</v>
      </c>
      <c r="Q23" s="300">
        <f>'Core A '!Q25</f>
        <v>0</v>
      </c>
      <c r="R23" s="79">
        <f>SUM(K23:Q23)</f>
        <v>0</v>
      </c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</row>
    <row r="24" spans="1:103" s="75" customFormat="1" hidden="1" outlineLevel="4">
      <c r="A24" s="74"/>
      <c r="B24" s="96"/>
      <c r="C24" s="299" t="s">
        <v>44</v>
      </c>
      <c r="D24" s="96" t="s">
        <v>52</v>
      </c>
      <c r="E24" s="78"/>
      <c r="F24" s="78"/>
      <c r="G24" s="78"/>
      <c r="H24" s="78"/>
      <c r="I24" s="78"/>
      <c r="J24" s="383"/>
      <c r="K24" s="300">
        <f>'Core B'!K25</f>
        <v>0</v>
      </c>
      <c r="L24" s="300">
        <f>'Core B'!L25</f>
        <v>0</v>
      </c>
      <c r="M24" s="300">
        <f>'Core B'!M25</f>
        <v>0</v>
      </c>
      <c r="N24" s="300">
        <f>'Core B'!N25</f>
        <v>0</v>
      </c>
      <c r="O24" s="300">
        <f>'Core B'!O25</f>
        <v>0</v>
      </c>
      <c r="P24" s="300">
        <f>'Core B'!P25</f>
        <v>0</v>
      </c>
      <c r="Q24" s="300">
        <f>'Core B'!Q25</f>
        <v>0</v>
      </c>
      <c r="R24" s="79">
        <f t="shared" ref="R24:R29" si="4">SUM(K24:Q24)</f>
        <v>0</v>
      </c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</row>
    <row r="25" spans="1:103" s="75" customFormat="1" outlineLevel="4">
      <c r="A25" s="74"/>
      <c r="B25" s="96"/>
      <c r="C25" s="299" t="str">
        <f>C15</f>
        <v>Project 1 ENHANCE</v>
      </c>
      <c r="D25" s="96" t="s">
        <v>52</v>
      </c>
      <c r="E25" s="78"/>
      <c r="F25" s="78"/>
      <c r="G25" s="78"/>
      <c r="H25" s="78"/>
      <c r="I25" s="78"/>
      <c r="J25" s="383"/>
      <c r="K25" s="300">
        <f>'Project 1 - Name'!K27</f>
        <v>0</v>
      </c>
      <c r="L25" s="300">
        <f>'Project 1 - Name'!L27</f>
        <v>0</v>
      </c>
      <c r="M25" s="300">
        <f>'Project 1 - Name'!M27</f>
        <v>0</v>
      </c>
      <c r="N25" s="300">
        <f>'Project 1 - Name'!N27</f>
        <v>0</v>
      </c>
      <c r="O25" s="300">
        <f>'Project 1 - Name'!O27</f>
        <v>0</v>
      </c>
      <c r="P25" s="300">
        <f>'Project 1 - Name'!P27</f>
        <v>0</v>
      </c>
      <c r="Q25" s="300">
        <f>'Project 1 - Name'!Q27</f>
        <v>0</v>
      </c>
      <c r="R25" s="79">
        <f t="shared" si="4"/>
        <v>0</v>
      </c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</row>
    <row r="26" spans="1:103" s="75" customFormat="1" outlineLevel="4">
      <c r="A26" s="74"/>
      <c r="B26" s="96"/>
      <c r="C26" s="299" t="str">
        <f>C16</f>
        <v>Project 2 PELICAN</v>
      </c>
      <c r="D26" s="96" t="s">
        <v>52</v>
      </c>
      <c r="E26" s="78"/>
      <c r="F26" s="78"/>
      <c r="G26" s="78"/>
      <c r="H26" s="78"/>
      <c r="I26" s="78"/>
      <c r="J26" s="383"/>
      <c r="K26" s="300">
        <f>'Project 2 - Name'!K25</f>
        <v>0</v>
      </c>
      <c r="L26" s="300">
        <f>'Project 2 - Name'!L25</f>
        <v>0</v>
      </c>
      <c r="M26" s="300">
        <f>'Project 2 - Name'!M25</f>
        <v>0</v>
      </c>
      <c r="N26" s="300">
        <f>'Project 2 - Name'!N25</f>
        <v>0</v>
      </c>
      <c r="O26" s="300">
        <f>'Project 2 - Name'!O25</f>
        <v>0</v>
      </c>
      <c r="P26" s="300">
        <f>'Project 2 - Name'!P25</f>
        <v>0</v>
      </c>
      <c r="Q26" s="300">
        <f>'Project 2 - Name'!Q25</f>
        <v>0</v>
      </c>
      <c r="R26" s="79">
        <f t="shared" si="4"/>
        <v>0</v>
      </c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</row>
    <row r="27" spans="1:103" s="75" customFormat="1" outlineLevel="4">
      <c r="A27" s="74"/>
      <c r="B27" s="96"/>
      <c r="C27" s="299" t="str">
        <f>C17</f>
        <v>Project 3 FAMILY MEDICINE</v>
      </c>
      <c r="D27" s="96" t="s">
        <v>52</v>
      </c>
      <c r="E27" s="78"/>
      <c r="F27" s="78"/>
      <c r="G27" s="78"/>
      <c r="H27" s="78"/>
      <c r="I27" s="78"/>
      <c r="J27" s="383"/>
      <c r="K27" s="300">
        <f>'Project 3 Name'!K25</f>
        <v>0</v>
      </c>
      <c r="L27" s="300">
        <f>'Project 3 Name'!L25</f>
        <v>0</v>
      </c>
      <c r="M27" s="300">
        <f>'Project 3 Name'!M25</f>
        <v>0</v>
      </c>
      <c r="N27" s="300">
        <f>'Project 3 Name'!N25</f>
        <v>0</v>
      </c>
      <c r="O27" s="300">
        <f>'Project 3 Name'!O25</f>
        <v>0</v>
      </c>
      <c r="P27" s="300">
        <f>'Project 3 Name'!P25</f>
        <v>0</v>
      </c>
      <c r="Q27" s="300">
        <f>'Project 3 Name'!Q25</f>
        <v>0</v>
      </c>
      <c r="R27" s="79">
        <f t="shared" si="4"/>
        <v>0</v>
      </c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</row>
    <row r="28" spans="1:103" s="75" customFormat="1" outlineLevel="4">
      <c r="A28" s="74"/>
      <c r="B28" s="96"/>
      <c r="C28" s="299" t="str">
        <f>C18</f>
        <v>Community Project</v>
      </c>
      <c r="D28" s="96" t="s">
        <v>52</v>
      </c>
      <c r="E28" s="78"/>
      <c r="F28" s="78"/>
      <c r="G28" s="78"/>
      <c r="H28" s="78"/>
      <c r="I28" s="78"/>
      <c r="J28" s="383"/>
      <c r="K28" s="300">
        <f>'Community Project'!K27</f>
        <v>0</v>
      </c>
      <c r="L28" s="300">
        <f>'Community Project'!L27</f>
        <v>0</v>
      </c>
      <c r="M28" s="300">
        <f>'Community Project'!M27</f>
        <v>0</v>
      </c>
      <c r="N28" s="300">
        <f>'Community Project'!N27</f>
        <v>0</v>
      </c>
      <c r="O28" s="300">
        <f>'Community Project'!O27</f>
        <v>0</v>
      </c>
      <c r="P28" s="300">
        <f>'Community Project'!P27</f>
        <v>0</v>
      </c>
      <c r="Q28" s="300">
        <f>'Community Project'!Q27</f>
        <v>0</v>
      </c>
      <c r="R28" s="79">
        <f t="shared" si="4"/>
        <v>0</v>
      </c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</row>
    <row r="29" spans="1:103" s="75" customFormat="1" ht="15.75" outlineLevel="4" thickBot="1">
      <c r="A29" s="74"/>
      <c r="B29" s="96"/>
      <c r="C29" s="299" t="str">
        <f>C19</f>
        <v>Training Project</v>
      </c>
      <c r="D29" s="96" t="s">
        <v>52</v>
      </c>
      <c r="E29" s="78"/>
      <c r="F29" s="78"/>
      <c r="G29" s="78"/>
      <c r="H29" s="78"/>
      <c r="I29" s="78"/>
      <c r="J29" s="383"/>
      <c r="K29" s="300">
        <f>'Training Project'!K25</f>
        <v>0</v>
      </c>
      <c r="L29" s="300">
        <f>'Training Project'!L25</f>
        <v>0</v>
      </c>
      <c r="M29" s="300">
        <f>'Training Project'!M25</f>
        <v>0</v>
      </c>
      <c r="N29" s="300">
        <f>'Training Project'!N25</f>
        <v>0</v>
      </c>
      <c r="O29" s="300">
        <f>'Training Project'!O25</f>
        <v>0</v>
      </c>
      <c r="P29" s="300">
        <f>'Training Project'!P25</f>
        <v>0</v>
      </c>
      <c r="Q29" s="300">
        <f>'Training Project'!Q25</f>
        <v>0</v>
      </c>
      <c r="R29" s="79">
        <f t="shared" si="4"/>
        <v>0</v>
      </c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</row>
    <row r="30" spans="1:103" s="75" customFormat="1" hidden="1" outlineLevel="4">
      <c r="A30" s="74"/>
      <c r="B30" s="96"/>
      <c r="C30" s="96"/>
      <c r="D30" s="304"/>
      <c r="E30" s="78"/>
      <c r="F30" s="78"/>
      <c r="G30" s="78"/>
      <c r="H30" s="78"/>
      <c r="I30" s="78"/>
      <c r="J30" s="383"/>
      <c r="K30" s="300"/>
      <c r="L30" s="300"/>
      <c r="M30" s="300"/>
      <c r="N30" s="300"/>
      <c r="O30" s="300"/>
      <c r="P30" s="300"/>
      <c r="Q30" s="300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</row>
    <row r="31" spans="1:103" s="75" customFormat="1" hidden="1" outlineLevel="4">
      <c r="A31" s="74">
        <v>5191</v>
      </c>
      <c r="B31" s="96" t="s">
        <v>53</v>
      </c>
      <c r="C31" s="96"/>
      <c r="D31" s="304"/>
      <c r="E31" s="78"/>
      <c r="F31" s="321"/>
      <c r="G31" s="321"/>
      <c r="H31" s="78"/>
      <c r="I31" s="78"/>
      <c r="J31" s="383"/>
      <c r="K31" s="301"/>
      <c r="L31" s="301"/>
      <c r="M31" s="301"/>
      <c r="N31" s="301"/>
      <c r="O31" s="301"/>
      <c r="P31" s="301"/>
      <c r="Q31" s="301"/>
      <c r="R31" s="79">
        <f>SUM(K31:Q31)</f>
        <v>0</v>
      </c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302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</row>
    <row r="32" spans="1:103" s="75" customFormat="1" hidden="1" outlineLevel="4">
      <c r="A32" s="74"/>
      <c r="B32" s="96"/>
      <c r="C32" s="299" t="s">
        <v>43</v>
      </c>
      <c r="D32" s="96" t="s">
        <v>53</v>
      </c>
      <c r="E32" s="78"/>
      <c r="F32" s="321"/>
      <c r="G32" s="321"/>
      <c r="H32" s="78"/>
      <c r="I32" s="78"/>
      <c r="J32" s="383"/>
      <c r="K32" s="322">
        <f>'Core A '!K26</f>
        <v>0</v>
      </c>
      <c r="L32" s="322">
        <f>'Core A '!L26</f>
        <v>0</v>
      </c>
      <c r="M32" s="322">
        <f>'Core A '!M26</f>
        <v>0</v>
      </c>
      <c r="N32" s="322">
        <f>'Core A '!N26</f>
        <v>0</v>
      </c>
      <c r="O32" s="322">
        <f>'Core A '!O26</f>
        <v>0</v>
      </c>
      <c r="P32" s="322">
        <f>'Core A '!P26</f>
        <v>0</v>
      </c>
      <c r="Q32" s="322">
        <f>'Core A '!Q26</f>
        <v>0</v>
      </c>
      <c r="R32" s="79">
        <f t="shared" ref="R32:R38" si="5">SUM(K32:Q32)</f>
        <v>0</v>
      </c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302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</row>
    <row r="33" spans="1:103" s="75" customFormat="1" hidden="1" outlineLevel="4">
      <c r="A33" s="74"/>
      <c r="B33" s="96"/>
      <c r="C33" s="299" t="s">
        <v>44</v>
      </c>
      <c r="D33" s="96" t="s">
        <v>53</v>
      </c>
      <c r="E33" s="78"/>
      <c r="F33" s="321"/>
      <c r="G33" s="321"/>
      <c r="H33" s="78"/>
      <c r="I33" s="78"/>
      <c r="J33" s="383"/>
      <c r="K33" s="322">
        <f>'Core B'!K26</f>
        <v>0</v>
      </c>
      <c r="L33" s="322">
        <f>'Core B'!L26</f>
        <v>0</v>
      </c>
      <c r="M33" s="322">
        <f>'Core B'!M26</f>
        <v>0</v>
      </c>
      <c r="N33" s="322">
        <f>'Core B'!N26</f>
        <v>0</v>
      </c>
      <c r="O33" s="322">
        <f>'Core B'!O26</f>
        <v>0</v>
      </c>
      <c r="P33" s="322">
        <f>'Core B'!P26</f>
        <v>0</v>
      </c>
      <c r="Q33" s="322">
        <f>'Core B'!Q26</f>
        <v>0</v>
      </c>
      <c r="R33" s="79">
        <f t="shared" si="5"/>
        <v>0</v>
      </c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302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</row>
    <row r="34" spans="1:103" s="75" customFormat="1" hidden="1" outlineLevel="4">
      <c r="A34" s="74"/>
      <c r="B34" s="96"/>
      <c r="C34" s="299" t="str">
        <f>C15</f>
        <v>Project 1 ENHANCE</v>
      </c>
      <c r="D34" s="96" t="s">
        <v>53</v>
      </c>
      <c r="E34" s="78"/>
      <c r="F34" s="321"/>
      <c r="G34" s="321"/>
      <c r="H34" s="78"/>
      <c r="I34" s="78"/>
      <c r="J34" s="383"/>
      <c r="K34" s="322">
        <f>'Project 1 - Name'!K28</f>
        <v>0</v>
      </c>
      <c r="L34" s="322">
        <f>'Project 1 - Name'!L28</f>
        <v>0</v>
      </c>
      <c r="M34" s="322">
        <f>'Project 1 - Name'!M28</f>
        <v>0</v>
      </c>
      <c r="N34" s="322">
        <f>'Project 1 - Name'!N28</f>
        <v>0</v>
      </c>
      <c r="O34" s="322">
        <f>'Project 1 - Name'!O28</f>
        <v>0</v>
      </c>
      <c r="P34" s="322">
        <f>'Project 1 - Name'!P28</f>
        <v>0</v>
      </c>
      <c r="Q34" s="322">
        <f>'Project 1 - Name'!Q28</f>
        <v>0</v>
      </c>
      <c r="R34" s="79">
        <f t="shared" si="5"/>
        <v>0</v>
      </c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302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</row>
    <row r="35" spans="1:103" s="75" customFormat="1" hidden="1" outlineLevel="4">
      <c r="A35" s="74"/>
      <c r="B35" s="96"/>
      <c r="C35" s="299" t="str">
        <f>C16</f>
        <v>Project 2 PELICAN</v>
      </c>
      <c r="D35" s="96" t="s">
        <v>53</v>
      </c>
      <c r="E35" s="78"/>
      <c r="F35" s="321"/>
      <c r="G35" s="321"/>
      <c r="H35" s="78"/>
      <c r="I35" s="78"/>
      <c r="J35" s="383"/>
      <c r="K35" s="322">
        <f>'Project 2 - Name'!K26</f>
        <v>0</v>
      </c>
      <c r="L35" s="322">
        <f>'Project 2 - Name'!L26</f>
        <v>0</v>
      </c>
      <c r="M35" s="322">
        <f>'Project 2 - Name'!M26</f>
        <v>0</v>
      </c>
      <c r="N35" s="322">
        <f>'Project 2 - Name'!N26</f>
        <v>0</v>
      </c>
      <c r="O35" s="322">
        <f>'Project 2 - Name'!O26</f>
        <v>0</v>
      </c>
      <c r="P35" s="322">
        <f>'Project 2 - Name'!P26</f>
        <v>0</v>
      </c>
      <c r="Q35" s="322">
        <f>'Project 2 - Name'!Q26</f>
        <v>0</v>
      </c>
      <c r="R35" s="79">
        <f t="shared" si="5"/>
        <v>0</v>
      </c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302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</row>
    <row r="36" spans="1:103" s="75" customFormat="1" hidden="1" outlineLevel="4">
      <c r="A36" s="74"/>
      <c r="B36" s="96"/>
      <c r="C36" s="299" t="str">
        <f>C27</f>
        <v>Project 3 FAMILY MEDICINE</v>
      </c>
      <c r="D36" s="96" t="s">
        <v>53</v>
      </c>
      <c r="E36" s="78"/>
      <c r="F36" s="321"/>
      <c r="G36" s="321"/>
      <c r="H36" s="78"/>
      <c r="I36" s="78"/>
      <c r="J36" s="383"/>
      <c r="K36" s="322">
        <f>'Project 3 Name'!K26</f>
        <v>0</v>
      </c>
      <c r="L36" s="322">
        <f>'Project 3 Name'!L26</f>
        <v>0</v>
      </c>
      <c r="M36" s="322">
        <f>'Project 3 Name'!M26</f>
        <v>0</v>
      </c>
      <c r="N36" s="322">
        <f>'Project 3 Name'!N26</f>
        <v>0</v>
      </c>
      <c r="O36" s="322">
        <f>'Project 3 Name'!O26</f>
        <v>0</v>
      </c>
      <c r="P36" s="322">
        <f>'Project 3 Name'!P26</f>
        <v>0</v>
      </c>
      <c r="Q36" s="322">
        <f>'Project 3 Name'!Q26</f>
        <v>0</v>
      </c>
      <c r="R36" s="79">
        <f t="shared" si="5"/>
        <v>0</v>
      </c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302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</row>
    <row r="37" spans="1:103" s="75" customFormat="1" hidden="1" outlineLevel="4">
      <c r="A37" s="74"/>
      <c r="B37" s="96"/>
      <c r="C37" s="299" t="str">
        <f>C18</f>
        <v>Community Project</v>
      </c>
      <c r="D37" s="96" t="s">
        <v>53</v>
      </c>
      <c r="E37" s="78"/>
      <c r="F37" s="321"/>
      <c r="G37" s="321"/>
      <c r="H37" s="78"/>
      <c r="I37" s="78"/>
      <c r="J37" s="383"/>
      <c r="K37" s="322">
        <f>'Community Project'!K28</f>
        <v>0</v>
      </c>
      <c r="L37" s="322">
        <f>'Community Project'!L28</f>
        <v>0</v>
      </c>
      <c r="M37" s="322">
        <f>'Community Project'!M28</f>
        <v>0</v>
      </c>
      <c r="N37" s="322">
        <f>'Community Project'!N28</f>
        <v>0</v>
      </c>
      <c r="O37" s="322">
        <f>'Community Project'!O28</f>
        <v>0</v>
      </c>
      <c r="P37" s="322">
        <f>'Community Project'!P28</f>
        <v>0</v>
      </c>
      <c r="Q37" s="322">
        <f>'Community Project'!Q28</f>
        <v>0</v>
      </c>
      <c r="R37" s="79">
        <f t="shared" si="5"/>
        <v>0</v>
      </c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302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</row>
    <row r="38" spans="1:103" s="75" customFormat="1" ht="15.75" hidden="1" outlineLevel="4" thickBot="1">
      <c r="A38" s="74"/>
      <c r="B38" s="96"/>
      <c r="C38" s="299" t="str">
        <f>C19</f>
        <v>Training Project</v>
      </c>
      <c r="D38" s="96" t="s">
        <v>53</v>
      </c>
      <c r="E38" s="78"/>
      <c r="F38" s="321"/>
      <c r="G38" s="321"/>
      <c r="H38" s="78"/>
      <c r="I38" s="78"/>
      <c r="J38" s="383"/>
      <c r="K38" s="322">
        <f>'Training Project'!K26</f>
        <v>0</v>
      </c>
      <c r="L38" s="322">
        <f>'Training Project'!L26</f>
        <v>0</v>
      </c>
      <c r="M38" s="322">
        <f>'Training Project'!M26</f>
        <v>0</v>
      </c>
      <c r="N38" s="322">
        <f>'Training Project'!N26</f>
        <v>0</v>
      </c>
      <c r="O38" s="322">
        <f>'Training Project'!O26</f>
        <v>0</v>
      </c>
      <c r="P38" s="322">
        <f>'Training Project'!P26</f>
        <v>0</v>
      </c>
      <c r="Q38" s="322">
        <f>'Training Project'!Q26</f>
        <v>0</v>
      </c>
      <c r="R38" s="79">
        <f t="shared" si="5"/>
        <v>0</v>
      </c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302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</row>
    <row r="39" spans="1:103" s="309" customFormat="1" outlineLevel="3">
      <c r="A39" s="74"/>
      <c r="B39" s="303" t="s">
        <v>54</v>
      </c>
      <c r="C39" s="303"/>
      <c r="D39" s="304"/>
      <c r="E39" s="304"/>
      <c r="F39" s="304"/>
      <c r="G39" s="304"/>
      <c r="H39" s="304"/>
      <c r="I39" s="304"/>
      <c r="J39" s="384"/>
      <c r="K39" s="305">
        <f>SUM(K21:K38)</f>
        <v>0</v>
      </c>
      <c r="L39" s="305">
        <f t="shared" ref="L39:Q39" si="6">SUM(L21:L38)</f>
        <v>0</v>
      </c>
      <c r="M39" s="305">
        <f t="shared" si="6"/>
        <v>0</v>
      </c>
      <c r="N39" s="305">
        <f t="shared" si="6"/>
        <v>0</v>
      </c>
      <c r="O39" s="305">
        <f t="shared" si="6"/>
        <v>0</v>
      </c>
      <c r="P39" s="305">
        <f t="shared" si="6"/>
        <v>0</v>
      </c>
      <c r="Q39" s="305">
        <f t="shared" si="6"/>
        <v>0</v>
      </c>
      <c r="R39" s="306">
        <f>SUM(K39:Q39)</f>
        <v>0</v>
      </c>
      <c r="S39" s="320"/>
      <c r="T39" s="320"/>
      <c r="U39" s="320"/>
      <c r="V39" s="320"/>
      <c r="W39" s="320"/>
      <c r="X39" s="320"/>
      <c r="Y39" s="320"/>
      <c r="Z39" s="320"/>
      <c r="AA39" s="320"/>
      <c r="AB39" s="320"/>
      <c r="AC39" s="320"/>
      <c r="AD39" s="320"/>
      <c r="AE39" s="320"/>
      <c r="AF39" s="320"/>
      <c r="AG39" s="320"/>
      <c r="AH39" s="320"/>
      <c r="AI39" s="320"/>
      <c r="AJ39" s="320"/>
      <c r="AK39" s="320"/>
      <c r="AL39" s="320"/>
      <c r="AM39" s="320"/>
      <c r="AN39" s="320"/>
      <c r="AO39" s="320"/>
      <c r="AP39" s="320"/>
      <c r="AQ39" s="320"/>
      <c r="AR39" s="320"/>
      <c r="AS39" s="396"/>
      <c r="AT39" s="397"/>
      <c r="AU39" s="397"/>
      <c r="AV39" s="397"/>
      <c r="AW39" s="397"/>
      <c r="AX39" s="398"/>
      <c r="AY39" s="307"/>
      <c r="AZ39" s="307"/>
      <c r="BA39" s="307"/>
      <c r="BB39" s="307"/>
      <c r="BC39" s="307"/>
      <c r="BD39" s="307"/>
      <c r="BE39" s="307"/>
      <c r="BF39" s="307"/>
      <c r="BG39" s="307"/>
      <c r="BH39" s="307"/>
      <c r="BI39" s="307"/>
      <c r="BJ39" s="307"/>
      <c r="BK39" s="307"/>
      <c r="BL39" s="307"/>
      <c r="BM39" s="307"/>
      <c r="BN39" s="307"/>
      <c r="BO39" s="308"/>
      <c r="BP39" s="308"/>
      <c r="BQ39" s="308"/>
      <c r="BR39" s="308"/>
      <c r="BS39" s="308"/>
      <c r="BT39" s="308"/>
      <c r="BU39" s="308"/>
      <c r="BV39" s="308"/>
      <c r="BW39" s="308"/>
      <c r="BX39" s="308"/>
      <c r="BY39" s="308"/>
      <c r="BZ39" s="308"/>
      <c r="CA39" s="308"/>
      <c r="CB39" s="308"/>
      <c r="CC39" s="308"/>
      <c r="CD39" s="308"/>
      <c r="CE39" s="308"/>
      <c r="CF39" s="308"/>
      <c r="CG39" s="308"/>
      <c r="CH39" s="308"/>
      <c r="CI39" s="308"/>
      <c r="CJ39" s="308"/>
      <c r="CK39" s="308"/>
      <c r="CL39" s="308"/>
      <c r="CM39" s="308"/>
      <c r="CN39" s="308"/>
      <c r="CO39" s="308"/>
      <c r="CP39" s="308"/>
      <c r="CQ39" s="308"/>
      <c r="CR39" s="308"/>
      <c r="CS39" s="308"/>
      <c r="CT39" s="308"/>
      <c r="CU39" s="308"/>
      <c r="CV39" s="308"/>
      <c r="CW39" s="308"/>
      <c r="CX39" s="308"/>
      <c r="CY39" s="308"/>
    </row>
    <row r="40" spans="1:103" s="6" customFormat="1" outlineLevel="3">
      <c r="A40" s="31"/>
      <c r="B40" s="3"/>
      <c r="C40" s="3"/>
      <c r="D40" s="26"/>
      <c r="E40" s="26"/>
      <c r="F40" s="26"/>
      <c r="G40" s="26"/>
      <c r="H40" s="26"/>
      <c r="I40" s="26"/>
      <c r="J40" s="382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101"/>
      <c r="AT40" s="102"/>
      <c r="AU40" s="102"/>
      <c r="AV40" s="102"/>
      <c r="AW40" s="102"/>
      <c r="AX40" s="103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</row>
    <row r="41" spans="1:103" s="6" customFormat="1" outlineLevel="3">
      <c r="A41" s="31"/>
      <c r="B41" s="3"/>
      <c r="C41" s="3"/>
      <c r="D41" s="26"/>
      <c r="E41" s="26"/>
      <c r="F41" s="26"/>
      <c r="G41" s="26"/>
      <c r="H41" s="26"/>
      <c r="I41" s="26"/>
      <c r="J41" s="382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106"/>
      <c r="AT41" s="104"/>
      <c r="AU41" s="104"/>
      <c r="AV41" s="104"/>
      <c r="AW41" s="104"/>
      <c r="AX41" s="105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</row>
    <row r="42" spans="1:103" s="6" customFormat="1" ht="15.75" customHeight="1" outlineLevel="3">
      <c r="A42" s="31"/>
      <c r="B42" s="19" t="s">
        <v>55</v>
      </c>
      <c r="C42" s="3"/>
      <c r="D42" s="26"/>
      <c r="E42" s="26"/>
      <c r="F42" s="26"/>
      <c r="G42" s="26"/>
      <c r="H42" s="26"/>
      <c r="I42" s="26"/>
      <c r="J42" s="382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106"/>
      <c r="AT42" s="104"/>
      <c r="AU42" s="104"/>
      <c r="AV42" s="104"/>
      <c r="AW42" s="104"/>
      <c r="AX42" s="105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</row>
    <row r="43" spans="1:103" s="6" customFormat="1" ht="14.25" customHeight="1" outlineLevel="3">
      <c r="A43" s="31"/>
      <c r="B43" s="19"/>
      <c r="C43" s="3"/>
      <c r="D43" s="26"/>
      <c r="E43" s="26"/>
      <c r="F43" s="26"/>
      <c r="G43" s="26"/>
      <c r="H43" s="26"/>
      <c r="I43" s="26"/>
      <c r="J43" s="382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106"/>
      <c r="AT43" s="104"/>
      <c r="AU43" s="104"/>
      <c r="AV43" s="104"/>
      <c r="AW43" s="104"/>
      <c r="AX43" s="105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</row>
    <row r="44" spans="1:103" s="6" customFormat="1" ht="14.25" customHeight="1" outlineLevel="4">
      <c r="A44" s="31"/>
      <c r="B44" s="45" t="s">
        <v>56</v>
      </c>
      <c r="C44" s="3"/>
      <c r="D44" s="26"/>
      <c r="E44" s="26"/>
      <c r="F44" s="26"/>
      <c r="G44" s="26"/>
      <c r="H44" s="26"/>
      <c r="I44" s="26"/>
      <c r="J44" s="382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106"/>
      <c r="AT44" s="104"/>
      <c r="AU44" s="104"/>
      <c r="AV44" s="104"/>
      <c r="AW44" s="104"/>
      <c r="AX44" s="105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</row>
    <row r="45" spans="1:103" s="6" customFormat="1" ht="14.25" hidden="1" customHeight="1" outlineLevel="4">
      <c r="A45" s="31">
        <v>5319</v>
      </c>
      <c r="B45" s="119" t="str">
        <f>'Core A '!B35</f>
        <v>CORE A  Total Consultant</v>
      </c>
      <c r="C45" s="151"/>
      <c r="D45" s="26"/>
      <c r="E45" s="26"/>
      <c r="F45" s="26"/>
      <c r="G45" s="26"/>
      <c r="H45" s="26"/>
      <c r="I45" s="26"/>
      <c r="J45" s="382"/>
      <c r="K45" s="349">
        <f>'Core A '!K35</f>
        <v>0</v>
      </c>
      <c r="L45" s="349">
        <f>'Core A '!L35</f>
        <v>0</v>
      </c>
      <c r="M45" s="349">
        <f>'Core A '!M35</f>
        <v>0</v>
      </c>
      <c r="N45" s="349">
        <f>'Core A '!N35</f>
        <v>0</v>
      </c>
      <c r="O45" s="349">
        <f>'Core A '!O35</f>
        <v>0</v>
      </c>
      <c r="P45" s="349">
        <f>'Core A '!P35</f>
        <v>0</v>
      </c>
      <c r="Q45" s="349">
        <f>'Core A '!Q35</f>
        <v>0</v>
      </c>
      <c r="R45" s="7">
        <f>SUM(K45:Q45)</f>
        <v>0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106"/>
      <c r="AT45" s="104"/>
      <c r="AU45" s="104"/>
      <c r="AV45" s="104"/>
      <c r="AW45" s="104"/>
      <c r="AX45" s="105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</row>
    <row r="46" spans="1:103" s="6" customFormat="1" ht="14.25" hidden="1" customHeight="1" outlineLevel="4">
      <c r="A46" s="31"/>
      <c r="B46" s="119" t="str">
        <f>'Core B'!B35</f>
        <v>CORE B  Total Consultant</v>
      </c>
      <c r="C46" s="151"/>
      <c r="D46" s="26"/>
      <c r="E46" s="26"/>
      <c r="F46" s="26"/>
      <c r="G46" s="26"/>
      <c r="H46" s="26"/>
      <c r="I46" s="26"/>
      <c r="J46" s="382"/>
      <c r="K46" s="349">
        <f>'Core B'!K35</f>
        <v>0</v>
      </c>
      <c r="L46" s="349">
        <f>'Core B'!L35</f>
        <v>0</v>
      </c>
      <c r="M46" s="349">
        <f>'Core B'!M35</f>
        <v>0</v>
      </c>
      <c r="N46" s="349">
        <f>'Core B'!N35</f>
        <v>0</v>
      </c>
      <c r="O46" s="349">
        <f>'Core B'!O35</f>
        <v>0</v>
      </c>
      <c r="P46" s="349">
        <f>'Core B'!P35</f>
        <v>0</v>
      </c>
      <c r="Q46" s="349">
        <f>'Core B'!Q35</f>
        <v>0</v>
      </c>
      <c r="R46" s="7">
        <f t="shared" ref="R46:R51" si="7">SUM(K46:Q46)</f>
        <v>0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106"/>
      <c r="AT46" s="104"/>
      <c r="AU46" s="104"/>
      <c r="AV46" s="104"/>
      <c r="AW46" s="104"/>
      <c r="AX46" s="105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</row>
    <row r="47" spans="1:103" s="6" customFormat="1" ht="14.25" customHeight="1" outlineLevel="4">
      <c r="A47" s="31"/>
      <c r="B47" s="119" t="str">
        <f>'Project 1 - Name'!B37</f>
        <v>Proj 1  Total Consultant</v>
      </c>
      <c r="C47" s="148" t="s">
        <v>57</v>
      </c>
      <c r="D47" s="26"/>
      <c r="E47" s="26"/>
      <c r="F47" s="26"/>
      <c r="G47" s="26"/>
      <c r="H47" s="26"/>
      <c r="I47" s="26"/>
      <c r="J47" s="382"/>
      <c r="K47" s="349">
        <f>'Project 1 - Name'!K37</f>
        <v>0</v>
      </c>
      <c r="L47" s="349">
        <f>'Project 1 - Name'!L37</f>
        <v>0</v>
      </c>
      <c r="M47" s="349">
        <f>'Project 1 - Name'!M37</f>
        <v>0</v>
      </c>
      <c r="N47" s="349">
        <f>'Project 1 - Name'!N37</f>
        <v>0</v>
      </c>
      <c r="O47" s="349">
        <f>'Project 1 - Name'!O37</f>
        <v>0</v>
      </c>
      <c r="P47" s="349">
        <f>'Project 1 - Name'!P37</f>
        <v>0</v>
      </c>
      <c r="Q47" s="349">
        <f>'Project 1 - Name'!Q37</f>
        <v>0</v>
      </c>
      <c r="R47" s="7">
        <f t="shared" si="7"/>
        <v>0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106"/>
      <c r="AT47" s="104"/>
      <c r="AU47" s="104"/>
      <c r="AV47" s="104"/>
      <c r="AW47" s="104"/>
      <c r="AX47" s="105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</row>
    <row r="48" spans="1:103" s="6" customFormat="1" ht="14.25" customHeight="1" outlineLevel="4">
      <c r="A48" s="31"/>
      <c r="B48" s="119" t="str">
        <f>'Project 2 - Name'!B35</f>
        <v>Proj 2  Total Consultant</v>
      </c>
      <c r="C48" s="148" t="s">
        <v>58</v>
      </c>
      <c r="D48" s="26"/>
      <c r="E48" s="26"/>
      <c r="F48" s="26"/>
      <c r="G48" s="26"/>
      <c r="H48" s="26"/>
      <c r="I48" s="26"/>
      <c r="J48" s="382"/>
      <c r="K48" s="349">
        <f>'Project 2 - Name'!K35</f>
        <v>0</v>
      </c>
      <c r="L48" s="349">
        <f>'Project 2 - Name'!L35</f>
        <v>0</v>
      </c>
      <c r="M48" s="349">
        <f>'Project 2 - Name'!M35</f>
        <v>0</v>
      </c>
      <c r="N48" s="349">
        <f>'Project 2 - Name'!N35</f>
        <v>0</v>
      </c>
      <c r="O48" s="349">
        <f>'Project 2 - Name'!O35</f>
        <v>0</v>
      </c>
      <c r="P48" s="349">
        <f>'Project 2 - Name'!P35</f>
        <v>0</v>
      </c>
      <c r="Q48" s="349">
        <f>'Project 2 - Name'!Q35</f>
        <v>0</v>
      </c>
      <c r="R48" s="7">
        <f t="shared" si="7"/>
        <v>0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106"/>
      <c r="AT48" s="104"/>
      <c r="AU48" s="104"/>
      <c r="AV48" s="104"/>
      <c r="AW48" s="104"/>
      <c r="AX48" s="105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</row>
    <row r="49" spans="1:103" s="6" customFormat="1" ht="14.25" customHeight="1" outlineLevel="4">
      <c r="A49" s="31"/>
      <c r="B49" s="119" t="str">
        <f>'Project 3 Name'!B35</f>
        <v>Proj 3  Total Consultant</v>
      </c>
      <c r="C49" s="148" t="s">
        <v>59</v>
      </c>
      <c r="D49" s="26"/>
      <c r="E49" s="26"/>
      <c r="F49" s="26"/>
      <c r="G49" s="26"/>
      <c r="H49" s="26"/>
      <c r="I49" s="26"/>
      <c r="J49" s="382"/>
      <c r="K49" s="349">
        <f>'Project 3 Name'!K35</f>
        <v>0</v>
      </c>
      <c r="L49" s="349">
        <f>'Project 3 Name'!L35</f>
        <v>0</v>
      </c>
      <c r="M49" s="349">
        <f>'Project 3 Name'!M35</f>
        <v>0</v>
      </c>
      <c r="N49" s="349">
        <f>'Project 3 Name'!N35</f>
        <v>0</v>
      </c>
      <c r="O49" s="349">
        <f>'Project 3 Name'!O35</f>
        <v>0</v>
      </c>
      <c r="P49" s="349">
        <f>'Project 3 Name'!P35</f>
        <v>0</v>
      </c>
      <c r="Q49" s="349">
        <f>'Project 3 Name'!Q35</f>
        <v>0</v>
      </c>
      <c r="R49" s="7">
        <f t="shared" si="7"/>
        <v>0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106"/>
      <c r="AT49" s="104"/>
      <c r="AU49" s="104"/>
      <c r="AV49" s="104"/>
      <c r="AW49" s="104"/>
      <c r="AX49" s="105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</row>
    <row r="50" spans="1:103" s="6" customFormat="1" ht="14.25" customHeight="1" outlineLevel="4">
      <c r="A50" s="31"/>
      <c r="B50" s="119" t="str">
        <f>'Community Project'!B37</f>
        <v>Proj 4 Total Consultant</v>
      </c>
      <c r="C50" s="148" t="s">
        <v>60</v>
      </c>
      <c r="D50" s="26"/>
      <c r="E50" s="26"/>
      <c r="F50" s="26"/>
      <c r="G50" s="26"/>
      <c r="H50" s="26"/>
      <c r="I50" s="26"/>
      <c r="J50" s="382"/>
      <c r="K50" s="349">
        <f>'Community Project'!K37</f>
        <v>0</v>
      </c>
      <c r="L50" s="349">
        <f>'Community Project'!L37</f>
        <v>0</v>
      </c>
      <c r="M50" s="349">
        <f>'Community Project'!M37</f>
        <v>0</v>
      </c>
      <c r="N50" s="349">
        <f>'Community Project'!N37</f>
        <v>0</v>
      </c>
      <c r="O50" s="349">
        <f>'Community Project'!O37</f>
        <v>0</v>
      </c>
      <c r="P50" s="349">
        <f>'Community Project'!P37</f>
        <v>0</v>
      </c>
      <c r="Q50" s="349">
        <f>'Community Project'!Q37</f>
        <v>0</v>
      </c>
      <c r="R50" s="7">
        <f t="shared" si="7"/>
        <v>0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106"/>
      <c r="AT50" s="104"/>
      <c r="AU50" s="104"/>
      <c r="AV50" s="104"/>
      <c r="AW50" s="104"/>
      <c r="AX50" s="105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</row>
    <row r="51" spans="1:103" s="6" customFormat="1" ht="14.25" customHeight="1" outlineLevel="4">
      <c r="A51" s="31"/>
      <c r="B51" s="119" t="str">
        <f>'Training Project'!B35</f>
        <v xml:space="preserve"> Total Consultant</v>
      </c>
      <c r="C51" s="148" t="s">
        <v>61</v>
      </c>
      <c r="D51" s="26"/>
      <c r="E51" s="26"/>
      <c r="F51" s="26"/>
      <c r="G51" s="26"/>
      <c r="H51" s="26"/>
      <c r="I51" s="26"/>
      <c r="J51" s="382"/>
      <c r="K51" s="349">
        <f>'Training Project'!K35</f>
        <v>0</v>
      </c>
      <c r="L51" s="349">
        <f>'Training Project'!L35</f>
        <v>0</v>
      </c>
      <c r="M51" s="349">
        <f>'Training Project'!M35</f>
        <v>0</v>
      </c>
      <c r="N51" s="349">
        <f>'Training Project'!N35</f>
        <v>0</v>
      </c>
      <c r="O51" s="349">
        <f>'Training Project'!O35</f>
        <v>0</v>
      </c>
      <c r="P51" s="349">
        <f>'Training Project'!P35</f>
        <v>0</v>
      </c>
      <c r="Q51" s="349">
        <f>'Training Project'!Q35</f>
        <v>0</v>
      </c>
      <c r="R51" s="7">
        <f t="shared" si="7"/>
        <v>0</v>
      </c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106"/>
      <c r="AT51" s="104"/>
      <c r="AU51" s="104"/>
      <c r="AV51" s="104"/>
      <c r="AW51" s="104"/>
      <c r="AX51" s="105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</row>
    <row r="52" spans="1:103" s="51" customFormat="1" ht="14.25" customHeight="1" outlineLevel="3">
      <c r="A52" s="31"/>
      <c r="B52" s="45" t="s">
        <v>62</v>
      </c>
      <c r="C52" s="45"/>
      <c r="D52" s="46"/>
      <c r="E52" s="46"/>
      <c r="F52" s="46"/>
      <c r="G52" s="46"/>
      <c r="H52" s="46"/>
      <c r="I52" s="46"/>
      <c r="J52" s="377"/>
      <c r="K52" s="48">
        <f>SUM(K44:K51)</f>
        <v>0</v>
      </c>
      <c r="L52" s="48">
        <f t="shared" ref="L52:Q52" si="8">SUM(L44:L51)</f>
        <v>0</v>
      </c>
      <c r="M52" s="48">
        <f t="shared" si="8"/>
        <v>0</v>
      </c>
      <c r="N52" s="48">
        <f t="shared" si="8"/>
        <v>0</v>
      </c>
      <c r="O52" s="48">
        <f t="shared" si="8"/>
        <v>0</v>
      </c>
      <c r="P52" s="48">
        <f t="shared" si="8"/>
        <v>0</v>
      </c>
      <c r="Q52" s="48">
        <f t="shared" si="8"/>
        <v>0</v>
      </c>
      <c r="R52" s="48">
        <f>SUM(K52:Q52)</f>
        <v>0</v>
      </c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106"/>
      <c r="AT52" s="104"/>
      <c r="AU52" s="104"/>
      <c r="AV52" s="104"/>
      <c r="AW52" s="104"/>
      <c r="AX52" s="105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</row>
    <row r="53" spans="1:103" s="51" customFormat="1" ht="14.25" customHeight="1" outlineLevel="3">
      <c r="A53" s="31"/>
      <c r="B53" s="45"/>
      <c r="C53" s="45"/>
      <c r="D53" s="46"/>
      <c r="E53" s="46"/>
      <c r="F53" s="46"/>
      <c r="G53" s="46"/>
      <c r="H53" s="46"/>
      <c r="I53" s="46"/>
      <c r="J53" s="377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106"/>
      <c r="AT53" s="104"/>
      <c r="AU53" s="104"/>
      <c r="AV53" s="104"/>
      <c r="AW53" s="104"/>
      <c r="AX53" s="105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</row>
    <row r="54" spans="1:103" s="6" customFormat="1" ht="14.25" hidden="1" customHeight="1" outlineLevel="4">
      <c r="A54" s="31"/>
      <c r="B54" s="45" t="s">
        <v>63</v>
      </c>
      <c r="C54" s="3"/>
      <c r="D54" s="26"/>
      <c r="E54" s="26"/>
      <c r="F54" s="26"/>
      <c r="G54" s="26"/>
      <c r="H54" s="26"/>
      <c r="I54" s="26"/>
      <c r="J54" s="382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106"/>
      <c r="AT54" s="104"/>
      <c r="AU54" s="104"/>
      <c r="AV54" s="104"/>
      <c r="AW54" s="104"/>
      <c r="AX54" s="105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</row>
    <row r="55" spans="1:103" s="6" customFormat="1" ht="14.25" hidden="1" customHeight="1" outlineLevel="4" thickBot="1">
      <c r="A55" s="31">
        <v>1831</v>
      </c>
      <c r="B55" s="119" t="str">
        <f>'Core A '!B40</f>
        <v xml:space="preserve">  CORE A Total Equipment</v>
      </c>
      <c r="C55" s="3"/>
      <c r="D55" s="26"/>
      <c r="E55" s="26"/>
      <c r="F55" s="26"/>
      <c r="G55" s="26"/>
      <c r="H55" s="26"/>
      <c r="I55" s="26"/>
      <c r="J55" s="382"/>
      <c r="K55" s="56">
        <f>'Core A '!K40</f>
        <v>0</v>
      </c>
      <c r="L55" s="56">
        <f>'Core A '!L40</f>
        <v>0</v>
      </c>
      <c r="M55" s="56">
        <f>'Core A '!M40</f>
        <v>0</v>
      </c>
      <c r="N55" s="56">
        <f>'Core A '!N40</f>
        <v>0</v>
      </c>
      <c r="O55" s="56">
        <f>'Core A '!O40</f>
        <v>0</v>
      </c>
      <c r="P55" s="56">
        <f>'Core A '!P40</f>
        <v>0</v>
      </c>
      <c r="Q55" s="56">
        <f>'Core A '!Q40</f>
        <v>0</v>
      </c>
      <c r="R55" s="7">
        <f>SUM(K55:Q55)</f>
        <v>0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107"/>
      <c r="AT55" s="108"/>
      <c r="AU55" s="108"/>
      <c r="AV55" s="108"/>
      <c r="AW55" s="108"/>
      <c r="AX55" s="10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</row>
    <row r="56" spans="1:103" s="6" customFormat="1" ht="14.25" hidden="1" customHeight="1" outlineLevel="4">
      <c r="A56" s="31"/>
      <c r="B56" s="119" t="str">
        <f>'Core B'!B40</f>
        <v xml:space="preserve">  CORE B Total Equipment</v>
      </c>
      <c r="C56" s="3"/>
      <c r="D56" s="26"/>
      <c r="E56" s="26"/>
      <c r="F56" s="26"/>
      <c r="G56" s="26"/>
      <c r="H56" s="26"/>
      <c r="I56" s="26"/>
      <c r="J56" s="382"/>
      <c r="K56" s="56">
        <f>'Core B'!K40</f>
        <v>0</v>
      </c>
      <c r="L56" s="56">
        <f>'Core B'!L40</f>
        <v>0</v>
      </c>
      <c r="M56" s="56">
        <f>'Core B'!M40</f>
        <v>0</v>
      </c>
      <c r="N56" s="56">
        <f>'Core B'!N40</f>
        <v>0</v>
      </c>
      <c r="O56" s="56">
        <f>'Core B'!O40</f>
        <v>0</v>
      </c>
      <c r="P56" s="56">
        <f>'Core B'!P40</f>
        <v>0</v>
      </c>
      <c r="Q56" s="56">
        <f>'Core B'!Q40</f>
        <v>0</v>
      </c>
      <c r="R56" s="7">
        <f t="shared" ref="R56:R61" si="9">SUM(K56:Q56)</f>
        <v>0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120"/>
      <c r="AT56" s="104"/>
      <c r="AU56" s="104"/>
      <c r="AV56" s="104"/>
      <c r="AW56" s="104"/>
      <c r="AX56" s="104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</row>
    <row r="57" spans="1:103" s="6" customFormat="1" ht="14.25" hidden="1" customHeight="1" outlineLevel="4">
      <c r="A57" s="31"/>
      <c r="B57" s="119" t="str">
        <f>'Project 1 - Name'!B42</f>
        <v>Proj 1 Total Equipment</v>
      </c>
      <c r="C57" s="148" t="s">
        <v>57</v>
      </c>
      <c r="D57" s="26"/>
      <c r="E57" s="26"/>
      <c r="F57" s="26"/>
      <c r="G57" s="26"/>
      <c r="H57" s="26"/>
      <c r="I57" s="26"/>
      <c r="J57" s="382"/>
      <c r="K57" s="56">
        <f>'Project 1 - Name'!K42</f>
        <v>0</v>
      </c>
      <c r="L57" s="56">
        <f>'Project 1 - Name'!L42</f>
        <v>0</v>
      </c>
      <c r="M57" s="56">
        <f>'Project 1 - Name'!M42</f>
        <v>0</v>
      </c>
      <c r="N57" s="56">
        <f>'Project 1 - Name'!N42</f>
        <v>0</v>
      </c>
      <c r="O57" s="56">
        <f>'Project 1 - Name'!O42</f>
        <v>0</v>
      </c>
      <c r="P57" s="56">
        <f>'Project 1 - Name'!P42</f>
        <v>0</v>
      </c>
      <c r="Q57" s="56">
        <f>'Project 1 - Name'!Q42</f>
        <v>0</v>
      </c>
      <c r="R57" s="7">
        <f>SUM(K57:Q57)</f>
        <v>0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120"/>
      <c r="AT57" s="104"/>
      <c r="AU57" s="104"/>
      <c r="AV57" s="104"/>
      <c r="AW57" s="104"/>
      <c r="AX57" s="104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</row>
    <row r="58" spans="1:103" s="6" customFormat="1" ht="14.25" hidden="1" customHeight="1" outlineLevel="4">
      <c r="A58" s="31"/>
      <c r="B58" s="119" t="str">
        <f>'Project 2 - Name'!B40</f>
        <v>Proj 2 Total Equipment</v>
      </c>
      <c r="C58" s="148" t="s">
        <v>58</v>
      </c>
      <c r="D58" s="26"/>
      <c r="E58" s="26"/>
      <c r="F58" s="26"/>
      <c r="G58" s="26"/>
      <c r="H58" s="26"/>
      <c r="I58" s="26"/>
      <c r="J58" s="382"/>
      <c r="K58" s="56">
        <f>'Project 2 - Name'!K40</f>
        <v>0</v>
      </c>
      <c r="L58" s="56">
        <f>'Project 2 - Name'!L40</f>
        <v>0</v>
      </c>
      <c r="M58" s="56">
        <f>'Project 2 - Name'!M40</f>
        <v>0</v>
      </c>
      <c r="N58" s="56">
        <f>'Project 2 - Name'!N40</f>
        <v>0</v>
      </c>
      <c r="O58" s="56">
        <f>'Project 2 - Name'!O40</f>
        <v>0</v>
      </c>
      <c r="P58" s="56">
        <f>'Project 2 - Name'!P40</f>
        <v>0</v>
      </c>
      <c r="Q58" s="56">
        <f>'Project 2 - Name'!Q40</f>
        <v>0</v>
      </c>
      <c r="R58" s="7">
        <f t="shared" si="9"/>
        <v>0</v>
      </c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120"/>
      <c r="AT58" s="104"/>
      <c r="AU58" s="104"/>
      <c r="AV58" s="104"/>
      <c r="AW58" s="104"/>
      <c r="AX58" s="104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</row>
    <row r="59" spans="1:103" s="6" customFormat="1" ht="14.25" hidden="1" customHeight="1" outlineLevel="4">
      <c r="A59" s="31"/>
      <c r="B59" s="119" t="str">
        <f>'Project 3 Name'!B40</f>
        <v>Proj 3 Total Equipment</v>
      </c>
      <c r="C59" s="148" t="s">
        <v>59</v>
      </c>
      <c r="D59" s="26"/>
      <c r="E59" s="26"/>
      <c r="F59" s="26"/>
      <c r="G59" s="26"/>
      <c r="H59" s="26"/>
      <c r="I59" s="26"/>
      <c r="J59" s="382"/>
      <c r="K59" s="56">
        <f>'Project 3 Name'!K40</f>
        <v>0</v>
      </c>
      <c r="L59" s="56">
        <f>'Project 3 Name'!L40</f>
        <v>0</v>
      </c>
      <c r="M59" s="56">
        <f>'Project 3 Name'!M40</f>
        <v>0</v>
      </c>
      <c r="N59" s="56">
        <f>'Project 3 Name'!N40</f>
        <v>0</v>
      </c>
      <c r="O59" s="56">
        <f>'Project 3 Name'!O40</f>
        <v>0</v>
      </c>
      <c r="P59" s="56">
        <f>'Project 3 Name'!P40</f>
        <v>0</v>
      </c>
      <c r="Q59" s="56">
        <f>'Project 3 Name'!Q40</f>
        <v>0</v>
      </c>
      <c r="R59" s="7">
        <f t="shared" si="9"/>
        <v>0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120"/>
      <c r="AT59" s="104"/>
      <c r="AU59" s="104"/>
      <c r="AV59" s="104"/>
      <c r="AW59" s="104"/>
      <c r="AX59" s="104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</row>
    <row r="60" spans="1:103" s="6" customFormat="1" ht="14.25" hidden="1" customHeight="1" outlineLevel="4">
      <c r="A60" s="31"/>
      <c r="B60" s="119" t="str">
        <f>'Community Project'!B42</f>
        <v>Proj 4 Total Equipment</v>
      </c>
      <c r="C60" s="148" t="s">
        <v>60</v>
      </c>
      <c r="D60" s="26"/>
      <c r="E60" s="26"/>
      <c r="F60" s="26"/>
      <c r="G60" s="26"/>
      <c r="H60" s="26"/>
      <c r="I60" s="26"/>
      <c r="J60" s="382"/>
      <c r="K60" s="56">
        <f>'Community Project'!K42</f>
        <v>0</v>
      </c>
      <c r="L60" s="56">
        <f>'Community Project'!L42</f>
        <v>0</v>
      </c>
      <c r="M60" s="56">
        <f>'Community Project'!M42</f>
        <v>0</v>
      </c>
      <c r="N60" s="56">
        <f>'Community Project'!N42</f>
        <v>0</v>
      </c>
      <c r="O60" s="56">
        <f>'Community Project'!O42</f>
        <v>0</v>
      </c>
      <c r="P60" s="56">
        <f>'Community Project'!P42</f>
        <v>0</v>
      </c>
      <c r="Q60" s="56">
        <f>'Community Project'!Q42</f>
        <v>0</v>
      </c>
      <c r="R60" s="7">
        <f t="shared" si="9"/>
        <v>0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120"/>
      <c r="AT60" s="104"/>
      <c r="AU60" s="104"/>
      <c r="AV60" s="104"/>
      <c r="AW60" s="104"/>
      <c r="AX60" s="104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</row>
    <row r="61" spans="1:103" s="6" customFormat="1" ht="14.25" hidden="1" customHeight="1" outlineLevel="4">
      <c r="A61" s="31"/>
      <c r="B61" s="119" t="str">
        <f>'Training Project'!B40</f>
        <v xml:space="preserve"> Total Equipment</v>
      </c>
      <c r="C61" s="148" t="s">
        <v>61</v>
      </c>
      <c r="D61" s="26"/>
      <c r="E61" s="26"/>
      <c r="F61" s="26"/>
      <c r="G61" s="26"/>
      <c r="H61" s="26"/>
      <c r="I61" s="26"/>
      <c r="J61" s="382"/>
      <c r="K61" s="56">
        <f>'Training Project'!K40</f>
        <v>0</v>
      </c>
      <c r="L61" s="56">
        <f>'Training Project'!L40</f>
        <v>0</v>
      </c>
      <c r="M61" s="56">
        <f>'Training Project'!M40</f>
        <v>0</v>
      </c>
      <c r="N61" s="56">
        <f>'Training Project'!N40</f>
        <v>0</v>
      </c>
      <c r="O61" s="56">
        <f>'Training Project'!O40</f>
        <v>0</v>
      </c>
      <c r="P61" s="56">
        <f>'Training Project'!P40</f>
        <v>0</v>
      </c>
      <c r="Q61" s="56">
        <f>'Training Project'!Q40</f>
        <v>0</v>
      </c>
      <c r="R61" s="7">
        <f t="shared" si="9"/>
        <v>0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120"/>
      <c r="AT61" s="104"/>
      <c r="AU61" s="104"/>
      <c r="AV61" s="104"/>
      <c r="AW61" s="104"/>
      <c r="AX61" s="104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</row>
    <row r="62" spans="1:103" s="51" customFormat="1" ht="14.25" hidden="1" customHeight="1" outlineLevel="3" collapsed="1">
      <c r="A62" s="31"/>
      <c r="B62" s="54" t="s">
        <v>64</v>
      </c>
      <c r="C62" s="45"/>
      <c r="D62" s="46"/>
      <c r="E62" s="46"/>
      <c r="F62" s="46"/>
      <c r="G62" s="46"/>
      <c r="H62" s="46"/>
      <c r="I62" s="46"/>
      <c r="J62" s="377"/>
      <c r="K62" s="48">
        <f>SUM(K54:K61)</f>
        <v>0</v>
      </c>
      <c r="L62" s="48">
        <f t="shared" ref="L62:Q62" si="10">SUM(L54:L61)</f>
        <v>0</v>
      </c>
      <c r="M62" s="48">
        <f t="shared" si="10"/>
        <v>0</v>
      </c>
      <c r="N62" s="48">
        <f t="shared" si="10"/>
        <v>0</v>
      </c>
      <c r="O62" s="48">
        <f t="shared" si="10"/>
        <v>0</v>
      </c>
      <c r="P62" s="48">
        <f t="shared" si="10"/>
        <v>0</v>
      </c>
      <c r="Q62" s="48">
        <f t="shared" si="10"/>
        <v>0</v>
      </c>
      <c r="R62" s="48">
        <f>SUM(K62:Q62)</f>
        <v>0</v>
      </c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89"/>
      <c r="AT62" s="34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</row>
    <row r="63" spans="1:103" s="51" customFormat="1" ht="14.25" customHeight="1" outlineLevel="3">
      <c r="A63" s="31"/>
      <c r="B63" s="45"/>
      <c r="C63" s="45"/>
      <c r="D63" s="46"/>
      <c r="E63" s="46"/>
      <c r="F63" s="46"/>
      <c r="G63" s="46"/>
      <c r="H63" s="46"/>
      <c r="I63" s="46"/>
      <c r="J63" s="377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89"/>
      <c r="AT63" s="34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</row>
    <row r="64" spans="1:103" s="6" customFormat="1" ht="14.25" customHeight="1" outlineLevel="4">
      <c r="A64" s="31"/>
      <c r="B64" s="45" t="s">
        <v>65</v>
      </c>
      <c r="C64" s="3"/>
      <c r="D64" s="26"/>
      <c r="E64" s="26"/>
      <c r="F64" s="26"/>
      <c r="G64" s="26"/>
      <c r="H64" s="26"/>
      <c r="I64" s="26"/>
      <c r="J64" s="382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89"/>
      <c r="AT64" s="34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</row>
    <row r="65" spans="1:103" s="6" customFormat="1" ht="14.25" hidden="1" customHeight="1" outlineLevel="4">
      <c r="A65" s="31"/>
      <c r="B65" s="3" t="str">
        <f>'Core A '!B47</f>
        <v xml:space="preserve"> CORE ATotal Supplies</v>
      </c>
      <c r="C65" s="11"/>
      <c r="D65" s="26"/>
      <c r="E65" s="26"/>
      <c r="F65" s="26"/>
      <c r="G65" s="26"/>
      <c r="H65" s="26"/>
      <c r="I65" s="26"/>
      <c r="J65" s="382"/>
      <c r="K65" s="56">
        <f>'Core A '!K47</f>
        <v>0</v>
      </c>
      <c r="L65" s="56">
        <f>'Core A '!L47</f>
        <v>0</v>
      </c>
      <c r="M65" s="56">
        <f>'Core A '!M47</f>
        <v>0</v>
      </c>
      <c r="N65" s="56">
        <f>'Core A '!N47</f>
        <v>0</v>
      </c>
      <c r="O65" s="56">
        <f>'Core A '!O47</f>
        <v>0</v>
      </c>
      <c r="P65" s="56">
        <f>'Core A '!P47</f>
        <v>0</v>
      </c>
      <c r="Q65" s="56">
        <f>'Core A '!Q47</f>
        <v>0</v>
      </c>
      <c r="R65" s="7">
        <f>SUM(K65:Q65)</f>
        <v>0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89"/>
      <c r="AT65" s="34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</row>
    <row r="66" spans="1:103" s="6" customFormat="1" ht="14.25" hidden="1" customHeight="1" outlineLevel="4">
      <c r="A66" s="31"/>
      <c r="B66" s="3" t="str">
        <f>'Core B'!B47</f>
        <v xml:space="preserve"> CORE B Total Supplies</v>
      </c>
      <c r="C66" s="3"/>
      <c r="D66" s="26"/>
      <c r="E66" s="26"/>
      <c r="F66" s="26"/>
      <c r="G66" s="26"/>
      <c r="H66" s="26"/>
      <c r="I66" s="26"/>
      <c r="J66" s="382"/>
      <c r="K66" s="56">
        <f>'Core B'!K47</f>
        <v>0</v>
      </c>
      <c r="L66" s="56">
        <f>'Core B'!L47</f>
        <v>0</v>
      </c>
      <c r="M66" s="56">
        <f>'Core B'!M47</f>
        <v>0</v>
      </c>
      <c r="N66" s="56">
        <f>'Core B'!N47</f>
        <v>0</v>
      </c>
      <c r="O66" s="56">
        <f>'Core B'!O47</f>
        <v>0</v>
      </c>
      <c r="P66" s="56">
        <f>'Core B'!P47</f>
        <v>0</v>
      </c>
      <c r="Q66" s="56">
        <f>'Core B'!Q47</f>
        <v>0</v>
      </c>
      <c r="R66" s="7">
        <f t="shared" ref="R66:R71" si="11">SUM(K66:Q66)</f>
        <v>0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35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</row>
    <row r="67" spans="1:103" s="6" customFormat="1" ht="14.25" customHeight="1" outlineLevel="4">
      <c r="A67" s="31"/>
      <c r="B67" s="3" t="str">
        <f>'Project 1 - Name'!B49</f>
        <v>Proj 1 Total Supplies</v>
      </c>
      <c r="C67" s="148" t="s">
        <v>57</v>
      </c>
      <c r="D67" s="26"/>
      <c r="E67" s="26"/>
      <c r="F67" s="26"/>
      <c r="G67" s="26"/>
      <c r="H67" s="26"/>
      <c r="I67" s="26"/>
      <c r="J67" s="382"/>
      <c r="K67" s="56">
        <f>'Project 1 - Name'!K49</f>
        <v>0</v>
      </c>
      <c r="L67" s="56">
        <f>'Project 1 - Name'!L49</f>
        <v>0</v>
      </c>
      <c r="M67" s="56">
        <f>'Project 1 - Name'!M49</f>
        <v>0</v>
      </c>
      <c r="N67" s="56">
        <f>'Project 1 - Name'!N49</f>
        <v>0</v>
      </c>
      <c r="O67" s="56">
        <f>'Project 1 - Name'!O49</f>
        <v>0</v>
      </c>
      <c r="P67" s="56">
        <f>'Project 1 - Name'!P49</f>
        <v>0</v>
      </c>
      <c r="Q67" s="56">
        <f>'Project 1 - Name'!Q49</f>
        <v>0</v>
      </c>
      <c r="R67" s="7">
        <f t="shared" si="11"/>
        <v>0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35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</row>
    <row r="68" spans="1:103" s="6" customFormat="1" ht="14.25" customHeight="1" outlineLevel="4">
      <c r="A68" s="31"/>
      <c r="B68" s="3" t="str">
        <f>'Project 2 - Name'!B47</f>
        <v>Proj 2 Total Supplies</v>
      </c>
      <c r="C68" s="148" t="s">
        <v>58</v>
      </c>
      <c r="D68" s="26"/>
      <c r="E68" s="26"/>
      <c r="F68" s="26"/>
      <c r="G68" s="26"/>
      <c r="H68" s="26"/>
      <c r="I68" s="26"/>
      <c r="J68" s="382"/>
      <c r="K68" s="56">
        <f>'Project 2 - Name'!K47</f>
        <v>0</v>
      </c>
      <c r="L68" s="56">
        <f>'Project 2 - Name'!L47</f>
        <v>0</v>
      </c>
      <c r="M68" s="56">
        <f>'Project 2 - Name'!M47</f>
        <v>0</v>
      </c>
      <c r="N68" s="56">
        <f>'Project 2 - Name'!N47</f>
        <v>0</v>
      </c>
      <c r="O68" s="56">
        <f>'Project 2 - Name'!O47</f>
        <v>0</v>
      </c>
      <c r="P68" s="56">
        <f>'Project 2 - Name'!P47</f>
        <v>0</v>
      </c>
      <c r="Q68" s="56">
        <f>'Project 2 - Name'!Q47</f>
        <v>0</v>
      </c>
      <c r="R68" s="7">
        <f t="shared" si="11"/>
        <v>0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35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</row>
    <row r="69" spans="1:103" s="6" customFormat="1" ht="14.25" customHeight="1" outlineLevel="4">
      <c r="A69" s="31"/>
      <c r="B69" s="3" t="str">
        <f>'Project 3 Name'!B47</f>
        <v>Proj 3 Total Supplies</v>
      </c>
      <c r="C69" s="148" t="s">
        <v>59</v>
      </c>
      <c r="D69" s="26"/>
      <c r="E69" s="26"/>
      <c r="F69" s="26"/>
      <c r="G69" s="26"/>
      <c r="H69" s="26"/>
      <c r="I69" s="26"/>
      <c r="J69" s="382"/>
      <c r="K69" s="56">
        <f>'Project 3 Name'!K47</f>
        <v>0</v>
      </c>
      <c r="L69" s="56">
        <f>'Project 3 Name'!L47</f>
        <v>0</v>
      </c>
      <c r="M69" s="56">
        <f>'Project 3 Name'!M47</f>
        <v>0</v>
      </c>
      <c r="N69" s="56">
        <f>'Project 3 Name'!N47</f>
        <v>0</v>
      </c>
      <c r="O69" s="56">
        <f>'Project 3 Name'!O47</f>
        <v>0</v>
      </c>
      <c r="P69" s="56">
        <f>'Project 3 Name'!P47</f>
        <v>0</v>
      </c>
      <c r="Q69" s="56">
        <f>'Project 3 Name'!Q47</f>
        <v>0</v>
      </c>
      <c r="R69" s="7">
        <f t="shared" si="11"/>
        <v>0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35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</row>
    <row r="70" spans="1:103" s="6" customFormat="1" ht="14.25" customHeight="1" outlineLevel="4">
      <c r="A70" s="31"/>
      <c r="B70" s="3" t="str">
        <f>'Community Project'!B49</f>
        <v>Proj 4 Total Supplies</v>
      </c>
      <c r="C70" s="148" t="s">
        <v>60</v>
      </c>
      <c r="D70" s="26"/>
      <c r="E70" s="26"/>
      <c r="F70" s="26"/>
      <c r="G70" s="26"/>
      <c r="H70" s="26"/>
      <c r="I70" s="26"/>
      <c r="J70" s="382"/>
      <c r="K70" s="56">
        <f>'Community Project'!K49</f>
        <v>0</v>
      </c>
      <c r="L70" s="56">
        <f>'Community Project'!L49</f>
        <v>0</v>
      </c>
      <c r="M70" s="56">
        <f>'Community Project'!M49</f>
        <v>0</v>
      </c>
      <c r="N70" s="56">
        <f>'Community Project'!N49</f>
        <v>0</v>
      </c>
      <c r="O70" s="56">
        <f>'Community Project'!O49</f>
        <v>0</v>
      </c>
      <c r="P70" s="56">
        <f>'Community Project'!P49</f>
        <v>0</v>
      </c>
      <c r="Q70" s="56">
        <f>'Community Project'!Q49</f>
        <v>0</v>
      </c>
      <c r="R70" s="7">
        <f t="shared" si="11"/>
        <v>0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35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</row>
    <row r="71" spans="1:103" s="6" customFormat="1" ht="14.25" customHeight="1" outlineLevel="4">
      <c r="A71" s="31"/>
      <c r="B71" s="3" t="str">
        <f>'Training Project'!B46</f>
        <v xml:space="preserve"> Total Supplies</v>
      </c>
      <c r="C71" s="148" t="s">
        <v>61</v>
      </c>
      <c r="D71" s="26"/>
      <c r="E71" s="26"/>
      <c r="F71" s="26"/>
      <c r="G71" s="26"/>
      <c r="H71" s="26"/>
      <c r="I71" s="26"/>
      <c r="J71" s="382"/>
      <c r="K71" s="56">
        <f>'Training Project'!K46</f>
        <v>0</v>
      </c>
      <c r="L71" s="56">
        <f>'Training Project'!L46</f>
        <v>0</v>
      </c>
      <c r="M71" s="56">
        <f>'Training Project'!M46</f>
        <v>0</v>
      </c>
      <c r="N71" s="56">
        <f>'Training Project'!N46</f>
        <v>0</v>
      </c>
      <c r="O71" s="56">
        <f>'Training Project'!O46</f>
        <v>0</v>
      </c>
      <c r="P71" s="56">
        <f>'Training Project'!P46</f>
        <v>0</v>
      </c>
      <c r="Q71" s="56">
        <f>'Training Project'!Q46</f>
        <v>0</v>
      </c>
      <c r="R71" s="7">
        <f t="shared" si="11"/>
        <v>0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35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</row>
    <row r="72" spans="1:103" s="51" customFormat="1" ht="14.25" customHeight="1" outlineLevel="3">
      <c r="A72" s="31"/>
      <c r="B72" s="54" t="s">
        <v>66</v>
      </c>
      <c r="C72" s="45"/>
      <c r="D72" s="46"/>
      <c r="E72" s="46"/>
      <c r="F72" s="46"/>
      <c r="G72" s="46"/>
      <c r="H72" s="46"/>
      <c r="I72" s="46"/>
      <c r="J72" s="377"/>
      <c r="K72" s="48">
        <f>SUM(K64:K71)</f>
        <v>0</v>
      </c>
      <c r="L72" s="48">
        <f t="shared" ref="L72:Q72" si="12">SUM(L64:L71)</f>
        <v>0</v>
      </c>
      <c r="M72" s="48">
        <f t="shared" si="12"/>
        <v>0</v>
      </c>
      <c r="N72" s="48">
        <f t="shared" si="12"/>
        <v>0</v>
      </c>
      <c r="O72" s="48">
        <f t="shared" si="12"/>
        <v>0</v>
      </c>
      <c r="P72" s="48">
        <f t="shared" si="12"/>
        <v>0</v>
      </c>
      <c r="Q72" s="48">
        <f t="shared" si="12"/>
        <v>0</v>
      </c>
      <c r="R72" s="48">
        <f>SUM(K72:Q72)</f>
        <v>0</v>
      </c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0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</row>
    <row r="73" spans="1:103" s="6" customFormat="1" ht="15" customHeight="1" outlineLevel="3">
      <c r="A73" s="31"/>
      <c r="B73" s="3"/>
      <c r="C73" s="3"/>
      <c r="D73" s="26"/>
      <c r="E73" s="26"/>
      <c r="F73" s="26"/>
      <c r="G73" s="26"/>
      <c r="H73" s="26"/>
      <c r="I73" s="26"/>
      <c r="J73" s="382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35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</row>
    <row r="74" spans="1:103" s="6" customFormat="1" ht="14.25" customHeight="1" outlineLevel="3">
      <c r="A74" s="31"/>
      <c r="B74" s="51" t="s">
        <v>67</v>
      </c>
      <c r="C74" s="3"/>
      <c r="D74" s="26"/>
      <c r="E74" s="26"/>
      <c r="F74" s="26"/>
      <c r="G74" s="26"/>
      <c r="H74" s="26"/>
      <c r="I74" s="26"/>
      <c r="J74" s="382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35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</row>
    <row r="75" spans="1:103" s="6" customFormat="1" ht="14.25" hidden="1" customHeight="1" outlineLevel="4">
      <c r="A75" s="31">
        <v>5200</v>
      </c>
      <c r="B75" s="151" t="str">
        <f>'Core A '!B51</f>
        <v xml:space="preserve">  CORE A Total Travel</v>
      </c>
      <c r="C75" s="3" t="s">
        <v>42</v>
      </c>
      <c r="D75" s="26"/>
      <c r="E75" s="26"/>
      <c r="F75" s="26"/>
      <c r="G75" s="26"/>
      <c r="H75" s="26"/>
      <c r="I75" s="26"/>
      <c r="J75" s="382"/>
      <c r="K75" s="349">
        <f>'Core A '!K51</f>
        <v>0</v>
      </c>
      <c r="L75" s="349">
        <f>'Core A '!L51</f>
        <v>0</v>
      </c>
      <c r="M75" s="349">
        <f>'Core A '!M51</f>
        <v>0</v>
      </c>
      <c r="N75" s="349">
        <f>'Core A '!N51</f>
        <v>0</v>
      </c>
      <c r="O75" s="349">
        <f>'Core A '!O51</f>
        <v>0</v>
      </c>
      <c r="P75" s="349">
        <f>'Core A '!P51</f>
        <v>0</v>
      </c>
      <c r="Q75" s="349">
        <f>'Core A '!Q51</f>
        <v>0</v>
      </c>
      <c r="R75" s="7">
        <f>SUM(K75:Q75)</f>
        <v>0</v>
      </c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35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</row>
    <row r="76" spans="1:103" s="6" customFormat="1" ht="14.25" hidden="1" customHeight="1" outlineLevel="4">
      <c r="A76" s="31"/>
      <c r="B76" s="151" t="str">
        <f>'Core B'!B51</f>
        <v xml:space="preserve">  CORE B Total Travel</v>
      </c>
      <c r="C76" s="3"/>
      <c r="D76" s="26"/>
      <c r="E76" s="26"/>
      <c r="F76" s="26"/>
      <c r="G76" s="26"/>
      <c r="H76" s="26"/>
      <c r="I76" s="26"/>
      <c r="J76" s="382"/>
      <c r="K76" s="349">
        <f>'Core B'!K51</f>
        <v>0</v>
      </c>
      <c r="L76" s="349">
        <f>'Core B'!L51</f>
        <v>0</v>
      </c>
      <c r="M76" s="349">
        <f>'Core B'!M51</f>
        <v>0</v>
      </c>
      <c r="N76" s="349">
        <f>'Core B'!N51</f>
        <v>0</v>
      </c>
      <c r="O76" s="349">
        <f>'Core B'!O51</f>
        <v>0</v>
      </c>
      <c r="P76" s="349">
        <f>'Core B'!P51</f>
        <v>0</v>
      </c>
      <c r="Q76" s="349">
        <f>'Core B'!Q51</f>
        <v>0</v>
      </c>
      <c r="R76" s="7">
        <f t="shared" ref="R76:R81" si="13">SUM(K76:Q76)</f>
        <v>0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35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</row>
    <row r="77" spans="1:103" s="6" customFormat="1" ht="14.25" customHeight="1" outlineLevel="4">
      <c r="A77" s="31"/>
      <c r="B77" s="151" t="str">
        <f>'Project 1 - Name'!B53</f>
        <v>Proj 1 Total Travel</v>
      </c>
      <c r="C77" s="148" t="s">
        <v>57</v>
      </c>
      <c r="D77" s="26"/>
      <c r="E77" s="26"/>
      <c r="F77" s="26"/>
      <c r="G77" s="26"/>
      <c r="H77" s="26"/>
      <c r="I77" s="26"/>
      <c r="J77" s="382"/>
      <c r="K77" s="349">
        <f>'Project 1 - Name'!K53</f>
        <v>0</v>
      </c>
      <c r="L77" s="349">
        <f>'Project 1 - Name'!L53</f>
        <v>0</v>
      </c>
      <c r="M77" s="349">
        <f>'Project 1 - Name'!M53</f>
        <v>0</v>
      </c>
      <c r="N77" s="349">
        <f>'Project 1 - Name'!N53</f>
        <v>0</v>
      </c>
      <c r="O77" s="349">
        <f>'Project 1 - Name'!O53</f>
        <v>0</v>
      </c>
      <c r="P77" s="349">
        <f>'Project 1 - Name'!P53</f>
        <v>0</v>
      </c>
      <c r="Q77" s="349">
        <f>'Project 1 - Name'!Q53</f>
        <v>0</v>
      </c>
      <c r="R77" s="7">
        <f t="shared" si="13"/>
        <v>0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35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</row>
    <row r="78" spans="1:103" s="6" customFormat="1" ht="14.25" customHeight="1" outlineLevel="4">
      <c r="A78" s="31"/>
      <c r="B78" s="151" t="str">
        <f>'Project 2 - Name'!B51</f>
        <v>Proj 2 Total Travel</v>
      </c>
      <c r="C78" s="148" t="s">
        <v>58</v>
      </c>
      <c r="D78" s="26"/>
      <c r="E78" s="26"/>
      <c r="F78" s="26"/>
      <c r="G78" s="26"/>
      <c r="H78" s="26"/>
      <c r="I78" s="26"/>
      <c r="J78" s="382"/>
      <c r="K78" s="349">
        <f>'Project 2 - Name'!K51</f>
        <v>0</v>
      </c>
      <c r="L78" s="349">
        <f>'Project 2 - Name'!L51</f>
        <v>0</v>
      </c>
      <c r="M78" s="349">
        <f>'Project 2 - Name'!M51</f>
        <v>0</v>
      </c>
      <c r="N78" s="349">
        <f>'Project 2 - Name'!N51</f>
        <v>0</v>
      </c>
      <c r="O78" s="349">
        <f>'Project 2 - Name'!O51</f>
        <v>0</v>
      </c>
      <c r="P78" s="349">
        <f>'Project 2 - Name'!P51</f>
        <v>0</v>
      </c>
      <c r="Q78" s="349">
        <f>'Project 2 - Name'!Q51</f>
        <v>0</v>
      </c>
      <c r="R78" s="7">
        <f t="shared" si="13"/>
        <v>0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35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</row>
    <row r="79" spans="1:103" s="6" customFormat="1" ht="14.25" customHeight="1" outlineLevel="4">
      <c r="A79" s="31"/>
      <c r="B79" s="151" t="str">
        <f>'Project 3 Name'!B51</f>
        <v>Proj 3 Total Travel</v>
      </c>
      <c r="C79" s="148" t="s">
        <v>59</v>
      </c>
      <c r="D79" s="26"/>
      <c r="E79" s="26"/>
      <c r="F79" s="26"/>
      <c r="G79" s="26"/>
      <c r="H79" s="26"/>
      <c r="I79" s="26"/>
      <c r="J79" s="382"/>
      <c r="K79" s="349">
        <f>'Project 3 Name'!K51</f>
        <v>0</v>
      </c>
      <c r="L79" s="349">
        <f>'Project 3 Name'!L51</f>
        <v>0</v>
      </c>
      <c r="M79" s="349">
        <f>'Project 3 Name'!M51</f>
        <v>0</v>
      </c>
      <c r="N79" s="349">
        <f>'Project 3 Name'!N51</f>
        <v>0</v>
      </c>
      <c r="O79" s="349">
        <f>'Project 3 Name'!O51</f>
        <v>0</v>
      </c>
      <c r="P79" s="349">
        <f>'Project 3 Name'!P51</f>
        <v>0</v>
      </c>
      <c r="Q79" s="349">
        <f>'Project 3 Name'!Q51</f>
        <v>0</v>
      </c>
      <c r="R79" s="7">
        <f t="shared" si="13"/>
        <v>0</v>
      </c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35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</row>
    <row r="80" spans="1:103" s="6" customFormat="1" ht="14.25" customHeight="1" outlineLevel="4">
      <c r="A80" s="31"/>
      <c r="B80" s="151" t="str">
        <f>'Community Project'!B53</f>
        <v>Proj 4 Total Travel</v>
      </c>
      <c r="C80" s="148" t="s">
        <v>60</v>
      </c>
      <c r="D80" s="26"/>
      <c r="E80" s="26"/>
      <c r="F80" s="26"/>
      <c r="G80" s="26"/>
      <c r="H80" s="26"/>
      <c r="I80" s="26"/>
      <c r="J80" s="382"/>
      <c r="K80" s="349">
        <f>'Community Project'!K53</f>
        <v>0</v>
      </c>
      <c r="L80" s="349">
        <f>'Community Project'!L53</f>
        <v>0</v>
      </c>
      <c r="M80" s="349">
        <f>'Community Project'!M53</f>
        <v>0</v>
      </c>
      <c r="N80" s="349">
        <f>'Community Project'!N53</f>
        <v>0</v>
      </c>
      <c r="O80" s="349">
        <f>'Community Project'!O53</f>
        <v>0</v>
      </c>
      <c r="P80" s="349">
        <f>'Community Project'!P53</f>
        <v>0</v>
      </c>
      <c r="Q80" s="349">
        <f>'Community Project'!Q53</f>
        <v>0</v>
      </c>
      <c r="R80" s="7">
        <f t="shared" si="13"/>
        <v>0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35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</row>
    <row r="81" spans="1:103" s="6" customFormat="1" ht="14.25" customHeight="1" outlineLevel="4">
      <c r="A81" s="31"/>
      <c r="B81" s="151" t="str">
        <f>'Training Project'!B50</f>
        <v>Total Travel</v>
      </c>
      <c r="C81" s="148" t="s">
        <v>61</v>
      </c>
      <c r="D81" s="26"/>
      <c r="E81" s="26"/>
      <c r="F81" s="26"/>
      <c r="G81" s="26"/>
      <c r="H81" s="26"/>
      <c r="I81" s="26"/>
      <c r="J81" s="382"/>
      <c r="K81" s="349">
        <f>'Training Project'!K50</f>
        <v>0</v>
      </c>
      <c r="L81" s="349">
        <f>'Training Project'!L50</f>
        <v>0</v>
      </c>
      <c r="M81" s="349">
        <f>'Training Project'!M50</f>
        <v>0</v>
      </c>
      <c r="N81" s="349">
        <f>'Training Project'!N50</f>
        <v>0</v>
      </c>
      <c r="O81" s="349">
        <f>'Training Project'!O50</f>
        <v>0</v>
      </c>
      <c r="P81" s="349">
        <f>'Training Project'!P50</f>
        <v>0</v>
      </c>
      <c r="Q81" s="349">
        <f>'Training Project'!Q50</f>
        <v>0</v>
      </c>
      <c r="R81" s="7">
        <f t="shared" si="13"/>
        <v>0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35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</row>
    <row r="82" spans="1:103" s="51" customFormat="1" ht="14.25" customHeight="1" outlineLevel="3">
      <c r="A82" s="31"/>
      <c r="B82" s="54" t="s">
        <v>68</v>
      </c>
      <c r="C82" s="45"/>
      <c r="D82" s="46"/>
      <c r="E82" s="46"/>
      <c r="F82" s="46"/>
      <c r="G82" s="46"/>
      <c r="H82" s="46"/>
      <c r="I82" s="46"/>
      <c r="J82" s="377"/>
      <c r="K82" s="47">
        <f>SUM(K75:K81)</f>
        <v>0</v>
      </c>
      <c r="L82" s="47">
        <f t="shared" ref="L82:Q82" si="14">SUM(L75:L81)</f>
        <v>0</v>
      </c>
      <c r="M82" s="47">
        <f t="shared" si="14"/>
        <v>0</v>
      </c>
      <c r="N82" s="47">
        <f t="shared" si="14"/>
        <v>0</v>
      </c>
      <c r="O82" s="47">
        <f t="shared" si="14"/>
        <v>0</v>
      </c>
      <c r="P82" s="47">
        <f t="shared" si="14"/>
        <v>0</v>
      </c>
      <c r="Q82" s="47">
        <f t="shared" si="14"/>
        <v>0</v>
      </c>
      <c r="R82" s="48">
        <f>SUM(K82:Q82)</f>
        <v>0</v>
      </c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0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</row>
    <row r="83" spans="1:103" s="6" customFormat="1" ht="14.25" customHeight="1" outlineLevel="3">
      <c r="A83" s="31"/>
      <c r="C83" s="3"/>
      <c r="D83" s="26"/>
      <c r="E83" s="26"/>
      <c r="F83" s="26"/>
      <c r="G83" s="26"/>
      <c r="H83" s="26"/>
      <c r="I83" s="26"/>
      <c r="J83" s="382"/>
      <c r="K83" s="57"/>
      <c r="L83" s="57"/>
      <c r="M83" s="57"/>
      <c r="N83" s="57"/>
      <c r="O83" s="57"/>
      <c r="P83" s="57"/>
      <c r="Q83" s="5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35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</row>
    <row r="84" spans="1:103" s="6" customFormat="1" ht="14.25" customHeight="1" outlineLevel="3">
      <c r="A84" s="31"/>
      <c r="B84" s="45" t="s">
        <v>69</v>
      </c>
      <c r="C84" s="3"/>
      <c r="D84" s="26"/>
      <c r="E84" s="26"/>
      <c r="F84" s="26"/>
      <c r="G84" s="26"/>
      <c r="H84" s="26"/>
      <c r="I84" s="26"/>
      <c r="J84" s="382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35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</row>
    <row r="85" spans="1:103" s="6" customFormat="1" ht="15" hidden="1" customHeight="1" outlineLevel="4">
      <c r="A85" s="31"/>
      <c r="B85" s="3" t="str">
        <f>'Core A '!B59</f>
        <v xml:space="preserve">  CORE A Total Other Expenses</v>
      </c>
      <c r="C85" s="3"/>
      <c r="D85" s="26"/>
      <c r="E85" s="26"/>
      <c r="F85" s="26"/>
      <c r="G85" s="26"/>
      <c r="H85" s="26"/>
      <c r="I85" s="26"/>
      <c r="J85" s="382"/>
      <c r="K85" s="7">
        <f>'Core A '!K59</f>
        <v>0</v>
      </c>
      <c r="L85" s="7">
        <f>'Core A '!L59</f>
        <v>0</v>
      </c>
      <c r="M85" s="7">
        <f>'Core A '!M59</f>
        <v>0</v>
      </c>
      <c r="N85" s="7">
        <f>'Core A '!N59</f>
        <v>0</v>
      </c>
      <c r="O85" s="7">
        <f>'Core A '!O59</f>
        <v>0</v>
      </c>
      <c r="P85" s="7">
        <f>'Core A '!P59</f>
        <v>0</v>
      </c>
      <c r="Q85" s="7">
        <f>'Core A '!Q59</f>
        <v>0</v>
      </c>
      <c r="R85" s="7">
        <f>SUM(K85:Q85)</f>
        <v>0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35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</row>
    <row r="86" spans="1:103" s="6" customFormat="1" ht="14.25" hidden="1" customHeight="1" outlineLevel="4">
      <c r="A86" s="31"/>
      <c r="B86" s="3" t="str">
        <f>'Core B'!B59</f>
        <v xml:space="preserve">  CORE B Total Other Expenses</v>
      </c>
      <c r="C86" s="11"/>
      <c r="D86" s="3"/>
      <c r="E86" s="26"/>
      <c r="F86" s="26"/>
      <c r="G86" s="26"/>
      <c r="H86" s="26"/>
      <c r="I86" s="26"/>
      <c r="J86" s="382"/>
      <c r="K86" s="7">
        <f>'Core B'!K59</f>
        <v>0</v>
      </c>
      <c r="L86" s="7">
        <f>'Core B'!L59</f>
        <v>0</v>
      </c>
      <c r="M86" s="7">
        <f>'Core B'!M59</f>
        <v>0</v>
      </c>
      <c r="N86" s="7">
        <f>'Core B'!N59</f>
        <v>0</v>
      </c>
      <c r="O86" s="7">
        <f>'Core B'!O59</f>
        <v>0</v>
      </c>
      <c r="P86" s="7">
        <f>'Core B'!P59</f>
        <v>0</v>
      </c>
      <c r="Q86" s="7">
        <f>'Core B'!Q59</f>
        <v>0</v>
      </c>
      <c r="R86" s="7">
        <f t="shared" ref="R86:R91" si="15">SUM(K86:Q86)</f>
        <v>0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35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</row>
    <row r="87" spans="1:103" s="6" customFormat="1" ht="14.25" customHeight="1" outlineLevel="4">
      <c r="A87" s="31"/>
      <c r="B87" s="3" t="str">
        <f>'Project 1 - Name'!B64</f>
        <v>Proj 1 Total Other Expenses</v>
      </c>
      <c r="C87" s="148" t="s">
        <v>57</v>
      </c>
      <c r="D87" s="26"/>
      <c r="E87" s="26"/>
      <c r="F87" s="26"/>
      <c r="G87" s="26"/>
      <c r="H87" s="26"/>
      <c r="I87" s="26"/>
      <c r="J87" s="382"/>
      <c r="K87" s="7">
        <f>'Project 1 - Name'!K64</f>
        <v>0</v>
      </c>
      <c r="L87" s="376">
        <f>'Project 1 - Name'!L64</f>
        <v>0</v>
      </c>
      <c r="M87" s="376">
        <f>'Project 1 - Name'!M64</f>
        <v>0</v>
      </c>
      <c r="N87" s="376">
        <f>'Project 1 - Name'!N64</f>
        <v>0</v>
      </c>
      <c r="O87" s="376">
        <f>'Project 1 - Name'!O64</f>
        <v>0</v>
      </c>
      <c r="P87" s="376">
        <f>'Project 1 - Name'!P64</f>
        <v>0</v>
      </c>
      <c r="Q87" s="376">
        <f>'Project 1 - Name'!Q64</f>
        <v>0</v>
      </c>
      <c r="R87" s="7">
        <f t="shared" si="15"/>
        <v>0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35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</row>
    <row r="88" spans="1:103" s="6" customFormat="1" ht="14.25" customHeight="1" outlineLevel="4">
      <c r="A88" s="31"/>
      <c r="B88" s="3" t="str">
        <f>'Project 2 - Name'!B59</f>
        <v>Proj 2 Total Other Expenses</v>
      </c>
      <c r="C88" s="148" t="s">
        <v>58</v>
      </c>
      <c r="D88" s="26"/>
      <c r="E88" s="26"/>
      <c r="F88" s="26"/>
      <c r="G88" s="26"/>
      <c r="H88" s="26"/>
      <c r="I88" s="26"/>
      <c r="J88" s="382"/>
      <c r="K88" s="7">
        <f>'Project 2 - Name'!K59</f>
        <v>0</v>
      </c>
      <c r="L88" s="376">
        <f>'Project 2 - Name'!L59</f>
        <v>0</v>
      </c>
      <c r="M88" s="376">
        <f>'Project 2 - Name'!M59</f>
        <v>0</v>
      </c>
      <c r="N88" s="376">
        <f>'Project 2 - Name'!N59</f>
        <v>0</v>
      </c>
      <c r="O88" s="376">
        <f>'Project 2 - Name'!O59</f>
        <v>0</v>
      </c>
      <c r="P88" s="376">
        <f>'Project 2 - Name'!P59</f>
        <v>0</v>
      </c>
      <c r="Q88" s="376">
        <f>'Project 2 - Name'!Q59</f>
        <v>0</v>
      </c>
      <c r="R88" s="7">
        <f t="shared" si="15"/>
        <v>0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35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</row>
    <row r="89" spans="1:103" s="6" customFormat="1" ht="14.25" customHeight="1" outlineLevel="4">
      <c r="A89" s="31"/>
      <c r="B89" s="3" t="str">
        <f>'Project 3 Name'!B59</f>
        <v>Proj 3 Total Other Expenses</v>
      </c>
      <c r="C89" s="148" t="s">
        <v>59</v>
      </c>
      <c r="D89" s="26"/>
      <c r="E89" s="26"/>
      <c r="F89" s="26"/>
      <c r="G89" s="26"/>
      <c r="H89" s="26"/>
      <c r="I89" s="26"/>
      <c r="J89" s="382"/>
      <c r="K89" s="7">
        <f>'Project 3 Name'!K59</f>
        <v>0</v>
      </c>
      <c r="L89" s="376">
        <f>'Project 3 Name'!L59</f>
        <v>0</v>
      </c>
      <c r="M89" s="376">
        <f>'Project 3 Name'!M59</f>
        <v>0</v>
      </c>
      <c r="N89" s="376">
        <f>'Project 3 Name'!N59</f>
        <v>0</v>
      </c>
      <c r="O89" s="376">
        <f>'Project 3 Name'!O59</f>
        <v>0</v>
      </c>
      <c r="P89" s="376">
        <f>'Project 3 Name'!P59</f>
        <v>0</v>
      </c>
      <c r="Q89" s="376">
        <f>'Project 3 Name'!Q59</f>
        <v>0</v>
      </c>
      <c r="R89" s="7">
        <f t="shared" si="15"/>
        <v>0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35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</row>
    <row r="90" spans="1:103" s="6" customFormat="1" ht="14.25" customHeight="1" outlineLevel="4">
      <c r="A90" s="31"/>
      <c r="B90" s="3" t="str">
        <f>'Community Project'!B68</f>
        <v>Proj 4 Total Other Expenses</v>
      </c>
      <c r="C90" s="148" t="s">
        <v>60</v>
      </c>
      <c r="D90" s="26"/>
      <c r="E90" s="26"/>
      <c r="F90" s="26"/>
      <c r="G90" s="26"/>
      <c r="H90" s="26"/>
      <c r="I90" s="26"/>
      <c r="J90" s="382"/>
      <c r="K90" s="7">
        <f>'Community Project'!K68</f>
        <v>0</v>
      </c>
      <c r="L90" s="376">
        <f>'Community Project'!L68</f>
        <v>0</v>
      </c>
      <c r="M90" s="376">
        <f>'Community Project'!M68</f>
        <v>0</v>
      </c>
      <c r="N90" s="376">
        <f>'Community Project'!N68</f>
        <v>0</v>
      </c>
      <c r="O90" s="376">
        <f>'Community Project'!O68</f>
        <v>0</v>
      </c>
      <c r="P90" s="376">
        <f>'Community Project'!P68</f>
        <v>0</v>
      </c>
      <c r="Q90" s="376">
        <f>'Community Project'!Q68</f>
        <v>0</v>
      </c>
      <c r="R90" s="7">
        <f t="shared" si="15"/>
        <v>0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35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</row>
    <row r="91" spans="1:103" s="6" customFormat="1" ht="14.25" customHeight="1" outlineLevel="4">
      <c r="A91" s="31"/>
      <c r="B91" s="3" t="str">
        <f>'Training Project'!B65</f>
        <v>Proj 5 Total Other Expenses</v>
      </c>
      <c r="C91" s="148" t="s">
        <v>61</v>
      </c>
      <c r="D91" s="26"/>
      <c r="E91" s="26"/>
      <c r="F91" s="26"/>
      <c r="G91" s="26"/>
      <c r="H91" s="26"/>
      <c r="I91" s="26"/>
      <c r="J91" s="382"/>
      <c r="K91" s="7">
        <f>'Training Project'!K65</f>
        <v>0</v>
      </c>
      <c r="L91" s="376">
        <f>'Training Project'!L65</f>
        <v>0</v>
      </c>
      <c r="M91" s="376">
        <f>'Training Project'!M65</f>
        <v>0</v>
      </c>
      <c r="N91" s="376">
        <f>'Training Project'!N65</f>
        <v>0</v>
      </c>
      <c r="O91" s="376">
        <f>'Training Project'!O65</f>
        <v>0</v>
      </c>
      <c r="P91" s="376">
        <f>'Training Project'!P65</f>
        <v>0</v>
      </c>
      <c r="Q91" s="376">
        <f>'Training Project'!Q65</f>
        <v>0</v>
      </c>
      <c r="R91" s="7">
        <f t="shared" si="15"/>
        <v>0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35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</row>
    <row r="92" spans="1:103" s="51" customFormat="1" outlineLevel="3">
      <c r="A92" s="31"/>
      <c r="B92" s="54" t="s">
        <v>70</v>
      </c>
      <c r="C92" s="45"/>
      <c r="D92" s="46"/>
      <c r="E92" s="46"/>
      <c r="F92" s="46"/>
      <c r="G92" s="46"/>
      <c r="H92" s="46"/>
      <c r="I92" s="46"/>
      <c r="J92" s="377"/>
      <c r="K92" s="47">
        <f>SUM(K85:K91)</f>
        <v>0</v>
      </c>
      <c r="L92" s="47">
        <f t="shared" ref="L92:Q92" si="16">SUM(L85:L91)</f>
        <v>0</v>
      </c>
      <c r="M92" s="47">
        <f t="shared" si="16"/>
        <v>0</v>
      </c>
      <c r="N92" s="47">
        <f t="shared" si="16"/>
        <v>0</v>
      </c>
      <c r="O92" s="47">
        <f t="shared" si="16"/>
        <v>0</v>
      </c>
      <c r="P92" s="47">
        <f t="shared" si="16"/>
        <v>0</v>
      </c>
      <c r="Q92" s="47">
        <f t="shared" si="16"/>
        <v>0</v>
      </c>
      <c r="R92" s="48">
        <f>SUM(K92:Q92)</f>
        <v>0</v>
      </c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0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</row>
    <row r="93" spans="1:103" s="51" customFormat="1" outlineLevel="3">
      <c r="A93" s="31"/>
      <c r="B93" s="54"/>
      <c r="C93" s="45"/>
      <c r="D93" s="46"/>
      <c r="E93" s="46"/>
      <c r="F93" s="46"/>
      <c r="G93" s="46"/>
      <c r="H93" s="46"/>
      <c r="I93" s="46"/>
      <c r="J93" s="377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0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</row>
    <row r="94" spans="1:103" s="51" customFormat="1" ht="14.25" customHeight="1" outlineLevel="3">
      <c r="A94" s="31"/>
      <c r="B94" s="45" t="s">
        <v>71</v>
      </c>
      <c r="C94" s="54"/>
      <c r="D94" s="54"/>
      <c r="E94" s="45"/>
      <c r="F94" s="45"/>
      <c r="G94" s="46"/>
      <c r="H94" s="46"/>
      <c r="I94" s="46"/>
      <c r="J94" s="377"/>
      <c r="K94" s="46"/>
      <c r="L94" s="46"/>
      <c r="M94" s="46"/>
      <c r="N94" s="46"/>
      <c r="O94" s="46"/>
      <c r="P94" s="46"/>
      <c r="Q94" s="46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0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</row>
    <row r="95" spans="1:103" s="51" customFormat="1" ht="14.25" customHeight="1" outlineLevel="3">
      <c r="A95" s="31"/>
      <c r="B95" s="54"/>
      <c r="C95" s="54"/>
      <c r="D95" s="45"/>
      <c r="E95" s="46"/>
      <c r="F95" s="46"/>
      <c r="G95" s="46"/>
      <c r="H95" s="46"/>
      <c r="I95" s="46"/>
      <c r="J95" s="377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0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</row>
    <row r="96" spans="1:103" s="51" customFormat="1" ht="14.25" hidden="1" customHeight="1" outlineLevel="3">
      <c r="A96" s="31"/>
      <c r="B96" s="54"/>
      <c r="C96" s="17" t="str">
        <f>'Core A '!B61</f>
        <v>CORE A Consortium Costs</v>
      </c>
      <c r="D96" s="45"/>
      <c r="E96" s="46"/>
      <c r="F96" s="46"/>
      <c r="G96" s="46"/>
      <c r="H96" s="46"/>
      <c r="I96" s="46"/>
      <c r="J96" s="377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0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</row>
    <row r="97" spans="1:103" s="51" customFormat="1" ht="14.25" hidden="1" customHeight="1" outlineLevel="4">
      <c r="A97" s="31"/>
      <c r="B97" s="54"/>
      <c r="C97" s="52" t="s">
        <v>72</v>
      </c>
      <c r="D97" s="45"/>
      <c r="E97" s="46"/>
      <c r="F97" s="46"/>
      <c r="G97" s="46"/>
      <c r="H97" s="46"/>
      <c r="I97" s="46"/>
      <c r="J97" s="377"/>
      <c r="K97" s="85">
        <f>'Core A '!K64+'Core A '!K69+'Core A '!K74</f>
        <v>0</v>
      </c>
      <c r="L97" s="85">
        <f>'Core A '!L64+'Core A '!L69+'Core A '!L74</f>
        <v>0</v>
      </c>
      <c r="M97" s="85">
        <f>'Core A '!M64+'Core A '!M69+'Core A '!M74</f>
        <v>0</v>
      </c>
      <c r="N97" s="85">
        <f>'Core A '!N64+'Core A '!N69+'Core A '!N74</f>
        <v>0</v>
      </c>
      <c r="O97" s="85">
        <f>'Core A '!O64+'Core A '!O69+'Core A '!O74</f>
        <v>0</v>
      </c>
      <c r="P97" s="85">
        <f>'Core A '!P64+'Core A '!P69+'Core A '!P74</f>
        <v>0</v>
      </c>
      <c r="Q97" s="85">
        <f>'Core A '!Q64+'Core A '!Q69+'Core A '!Q74</f>
        <v>0</v>
      </c>
      <c r="R97" s="7">
        <f>SUM(K97:Q97)</f>
        <v>0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50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</row>
    <row r="98" spans="1:103" s="51" customFormat="1" ht="14.25" hidden="1" customHeight="1" outlineLevel="4">
      <c r="A98" s="31"/>
      <c r="B98" s="54"/>
      <c r="C98" s="52" t="s">
        <v>73</v>
      </c>
      <c r="D98" s="87"/>
      <c r="E98" s="46"/>
      <c r="F98" s="46"/>
      <c r="G98" s="46"/>
      <c r="H98" s="46"/>
      <c r="I98" s="46"/>
      <c r="J98" s="377"/>
      <c r="K98" s="86">
        <f>'Core A '!K65+'Core A '!K70+'Core A '!K75</f>
        <v>0</v>
      </c>
      <c r="L98" s="86">
        <f>'Core A '!L65+'Core A '!L70+'Core A '!L75</f>
        <v>0</v>
      </c>
      <c r="M98" s="86">
        <f>'Core A '!M65+'Core A '!M70+'Core A '!M75</f>
        <v>0</v>
      </c>
      <c r="N98" s="86">
        <f>'Core A '!N65+'Core A '!N70+'Core A '!N75</f>
        <v>0</v>
      </c>
      <c r="O98" s="86">
        <f>'Core A '!O65+'Core A '!O70+'Core A '!O75</f>
        <v>0</v>
      </c>
      <c r="P98" s="86">
        <f>'Core A '!P65+'Core A '!P70+'Core A '!P75</f>
        <v>0</v>
      </c>
      <c r="Q98" s="86">
        <f>'Core A '!Q65+'Core A '!Q70+'Core A '!Q75</f>
        <v>0</v>
      </c>
      <c r="R98" s="7">
        <f>SUM(K98:Q98)</f>
        <v>0</v>
      </c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50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</row>
    <row r="99" spans="1:103" s="51" customFormat="1" ht="14.25" hidden="1" customHeight="1" outlineLevel="3" collapsed="1">
      <c r="A99" s="31"/>
      <c r="B99" s="54"/>
      <c r="C99" s="54" t="s">
        <v>74</v>
      </c>
      <c r="D99" s="45"/>
      <c r="E99" s="46"/>
      <c r="F99" s="46"/>
      <c r="G99" s="46"/>
      <c r="H99" s="46"/>
      <c r="I99" s="46"/>
      <c r="J99" s="377"/>
      <c r="K99" s="55">
        <f>SUM(K97:K98)</f>
        <v>0</v>
      </c>
      <c r="L99" s="55">
        <f t="shared" ref="L99:Q99" si="17">SUM(L97:L98)</f>
        <v>0</v>
      </c>
      <c r="M99" s="55">
        <f t="shared" si="17"/>
        <v>0</v>
      </c>
      <c r="N99" s="55">
        <f t="shared" si="17"/>
        <v>0</v>
      </c>
      <c r="O99" s="55">
        <f t="shared" si="17"/>
        <v>0</v>
      </c>
      <c r="P99" s="55">
        <f t="shared" si="17"/>
        <v>0</v>
      </c>
      <c r="Q99" s="55">
        <f t="shared" si="17"/>
        <v>0</v>
      </c>
      <c r="R99" s="48">
        <f>SUM(K99:Q99)</f>
        <v>0</v>
      </c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0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</row>
    <row r="100" spans="1:103" s="51" customFormat="1" ht="14.25" hidden="1" customHeight="1" outlineLevel="3">
      <c r="A100" s="31"/>
      <c r="B100" s="54"/>
      <c r="C100" s="54"/>
      <c r="D100" s="45"/>
      <c r="E100" s="46"/>
      <c r="F100" s="46"/>
      <c r="G100" s="46"/>
      <c r="H100" s="46"/>
      <c r="I100" s="46"/>
      <c r="J100" s="377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0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</row>
    <row r="101" spans="1:103" s="51" customFormat="1" ht="14.25" hidden="1" customHeight="1" outlineLevel="3">
      <c r="A101" s="31"/>
      <c r="B101" s="54"/>
      <c r="C101" s="17" t="str">
        <f>'Core B'!B61</f>
        <v>CORE B Consortium Costs</v>
      </c>
      <c r="D101" s="45"/>
      <c r="E101" s="46"/>
      <c r="F101" s="46"/>
      <c r="G101" s="46"/>
      <c r="H101" s="46"/>
      <c r="I101" s="46"/>
      <c r="J101" s="377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0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</row>
    <row r="102" spans="1:103" s="51" customFormat="1" ht="14.25" hidden="1" customHeight="1" outlineLevel="4">
      <c r="A102" s="31"/>
      <c r="B102" s="54"/>
      <c r="C102" s="52" t="s">
        <v>72</v>
      </c>
      <c r="D102" s="45"/>
      <c r="E102" s="46"/>
      <c r="F102" s="46"/>
      <c r="G102" s="46"/>
      <c r="H102" s="46"/>
      <c r="I102" s="46"/>
      <c r="J102" s="377"/>
      <c r="K102" s="85">
        <f>'Core B'!K64+'Core B'!K69+'Core B'!K74</f>
        <v>0</v>
      </c>
      <c r="L102" s="85">
        <f>'Core B'!L64+'Core B'!L69+'Core B'!L74</f>
        <v>0</v>
      </c>
      <c r="M102" s="85">
        <f>'Core B'!M64+'Core B'!M69+'Core B'!M74</f>
        <v>0</v>
      </c>
      <c r="N102" s="85">
        <f>'Core B'!N64+'Core B'!N69+'Core B'!N74</f>
        <v>0</v>
      </c>
      <c r="O102" s="85">
        <f>'Core B'!O64+'Core B'!O69+'Core B'!O74</f>
        <v>0</v>
      </c>
      <c r="P102" s="85">
        <f>'Core B'!P64+'Core B'!P69+'Core B'!P74</f>
        <v>0</v>
      </c>
      <c r="Q102" s="85">
        <f>'Core B'!Q64+'Core B'!Q69+'Core B'!Q74</f>
        <v>0</v>
      </c>
      <c r="R102" s="7">
        <f>SUM(K102:Q102)</f>
        <v>0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50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</row>
    <row r="103" spans="1:103" s="51" customFormat="1" ht="14.25" hidden="1" customHeight="1" outlineLevel="4">
      <c r="A103" s="31"/>
      <c r="B103" s="54"/>
      <c r="C103" s="52" t="s">
        <v>73</v>
      </c>
      <c r="D103" s="87"/>
      <c r="E103" s="46"/>
      <c r="F103" s="46"/>
      <c r="G103" s="46"/>
      <c r="H103" s="46"/>
      <c r="I103" s="46"/>
      <c r="J103" s="377"/>
      <c r="K103" s="86">
        <f>'Core B'!K65+'Core B'!K70+'Core B'!K75</f>
        <v>0</v>
      </c>
      <c r="L103" s="86">
        <f>'Core B'!L65+'Core B'!L70+'Core B'!L75</f>
        <v>0</v>
      </c>
      <c r="M103" s="86">
        <f>'Core B'!M65+'Core B'!M70+'Core B'!M75</f>
        <v>0</v>
      </c>
      <c r="N103" s="86">
        <f>'Core B'!N65+'Core B'!N70+'Core B'!N75</f>
        <v>0</v>
      </c>
      <c r="O103" s="86">
        <f>'Core B'!O65+'Core B'!O70+'Core B'!O75</f>
        <v>0</v>
      </c>
      <c r="P103" s="86">
        <f>'Core B'!P65+'Core B'!P70+'Core B'!P75</f>
        <v>0</v>
      </c>
      <c r="Q103" s="86">
        <f>'Core B'!Q65+'Core B'!Q70+'Core B'!Q75</f>
        <v>0</v>
      </c>
      <c r="R103" s="7">
        <f>SUM(K103:Q103)</f>
        <v>0</v>
      </c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50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</row>
    <row r="104" spans="1:103" s="51" customFormat="1" ht="14.25" hidden="1" customHeight="1" outlineLevel="3" collapsed="1">
      <c r="A104" s="31"/>
      <c r="B104" s="54"/>
      <c r="C104" s="54" t="s">
        <v>74</v>
      </c>
      <c r="D104" s="45"/>
      <c r="E104" s="46"/>
      <c r="F104" s="46"/>
      <c r="G104" s="46"/>
      <c r="H104" s="46"/>
      <c r="I104" s="46"/>
      <c r="J104" s="377"/>
      <c r="K104" s="55">
        <f>SUM(K102:K103)</f>
        <v>0</v>
      </c>
      <c r="L104" s="55">
        <f t="shared" ref="L104:Q104" si="18">SUM(L102:L103)</f>
        <v>0</v>
      </c>
      <c r="M104" s="55">
        <f t="shared" si="18"/>
        <v>0</v>
      </c>
      <c r="N104" s="55">
        <f t="shared" si="18"/>
        <v>0</v>
      </c>
      <c r="O104" s="55">
        <f t="shared" si="18"/>
        <v>0</v>
      </c>
      <c r="P104" s="55">
        <f t="shared" si="18"/>
        <v>0</v>
      </c>
      <c r="Q104" s="55">
        <f t="shared" si="18"/>
        <v>0</v>
      </c>
      <c r="R104" s="48">
        <f>SUM(K104:Q104)</f>
        <v>0</v>
      </c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0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</row>
    <row r="105" spans="1:103" s="51" customFormat="1" ht="14.25" hidden="1" customHeight="1" outlineLevel="3">
      <c r="A105" s="31"/>
      <c r="B105" s="54"/>
      <c r="C105" s="54"/>
      <c r="D105" s="45"/>
      <c r="E105" s="46"/>
      <c r="F105" s="46"/>
      <c r="G105" s="46"/>
      <c r="H105" s="46"/>
      <c r="I105" s="46"/>
      <c r="J105" s="377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0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</row>
    <row r="106" spans="1:103" s="51" customFormat="1" ht="14.25" customHeight="1" outlineLevel="3">
      <c r="A106" s="31"/>
      <c r="B106" s="149" t="s">
        <v>57</v>
      </c>
      <c r="C106" s="17" t="str">
        <f>'Project 1 - Name'!B66</f>
        <v>Proj 1 Consortium Costs</v>
      </c>
      <c r="D106" s="45"/>
      <c r="E106" s="46"/>
      <c r="F106" s="46"/>
      <c r="G106" s="46"/>
      <c r="H106" s="46"/>
      <c r="I106" s="46"/>
      <c r="J106" s="377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0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</row>
    <row r="107" spans="1:103" s="51" customFormat="1" ht="14.25" customHeight="1" outlineLevel="4">
      <c r="A107" s="31"/>
      <c r="B107" s="150"/>
      <c r="C107" s="52" t="s">
        <v>72</v>
      </c>
      <c r="D107" s="45"/>
      <c r="E107" s="46"/>
      <c r="F107" s="46"/>
      <c r="G107" s="46"/>
      <c r="H107" s="46"/>
      <c r="I107" s="46"/>
      <c r="J107" s="377"/>
      <c r="K107" s="85">
        <f>'Project 1 - Name'!K69+'Project 1 - Name'!K74+'Project 1 - Name'!K79</f>
        <v>0</v>
      </c>
      <c r="L107" s="85">
        <f>'Project 1 - Name'!L69+'Project 1 - Name'!L74+'Project 1 - Name'!L79</f>
        <v>0</v>
      </c>
      <c r="M107" s="85">
        <f>'Project 1 - Name'!M69+'Project 1 - Name'!M74+'Project 1 - Name'!M79</f>
        <v>0</v>
      </c>
      <c r="N107" s="85">
        <f>'Project 1 - Name'!N69+'Project 1 - Name'!N74+'Project 1 - Name'!N79</f>
        <v>0</v>
      </c>
      <c r="O107" s="85">
        <f>'Project 1 - Name'!O69+'Project 1 - Name'!O74+'Project 1 - Name'!O79</f>
        <v>0</v>
      </c>
      <c r="P107" s="85">
        <f>'Project 1 - Name'!P69+'Project 1 - Name'!P74+'Project 1 - Name'!P79</f>
        <v>0</v>
      </c>
      <c r="Q107" s="85">
        <f>'Project 1 - Name'!Q69+'Project 1 - Name'!Q74+'Project 1 - Name'!Q79</f>
        <v>0</v>
      </c>
      <c r="R107" s="7">
        <f>SUM(K107:Q107)</f>
        <v>0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50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</row>
    <row r="108" spans="1:103" s="51" customFormat="1" ht="14.25" customHeight="1" outlineLevel="4">
      <c r="A108" s="31"/>
      <c r="B108" s="150"/>
      <c r="C108" s="52" t="s">
        <v>73</v>
      </c>
      <c r="D108" s="87"/>
      <c r="E108" s="46"/>
      <c r="F108" s="46"/>
      <c r="G108" s="46"/>
      <c r="H108" s="46"/>
      <c r="I108" s="46"/>
      <c r="J108" s="377"/>
      <c r="K108" s="86">
        <f>'Project 1 - Name'!K70+'Project 1 - Name'!K75+'Project 1 - Name'!K80</f>
        <v>0</v>
      </c>
      <c r="L108" s="86">
        <f>'Project 1 - Name'!L70+'Project 1 - Name'!L75+'Project 1 - Name'!L80</f>
        <v>0</v>
      </c>
      <c r="M108" s="86">
        <f>'Project 1 - Name'!M70+'Project 1 - Name'!M75+'Project 1 - Name'!M80</f>
        <v>0</v>
      </c>
      <c r="N108" s="86">
        <f>'Project 1 - Name'!N70+'Project 1 - Name'!N75+'Project 1 - Name'!N80</f>
        <v>0</v>
      </c>
      <c r="O108" s="86">
        <f>'Project 1 - Name'!O70+'Project 1 - Name'!O75+'Project 1 - Name'!O80</f>
        <v>0</v>
      </c>
      <c r="P108" s="86">
        <f>'Project 1 - Name'!P70+'Project 1 - Name'!P75+'Project 1 - Name'!P80</f>
        <v>0</v>
      </c>
      <c r="Q108" s="86">
        <f>'Project 1 - Name'!Q70+'Project 1 - Name'!Q75+'Project 1 - Name'!Q80</f>
        <v>0</v>
      </c>
      <c r="R108" s="7">
        <f>SUM(K108:Q108)</f>
        <v>0</v>
      </c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50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</row>
    <row r="109" spans="1:103" s="51" customFormat="1" ht="14.25" customHeight="1" outlineLevel="3">
      <c r="A109" s="31"/>
      <c r="B109" s="150"/>
      <c r="C109" s="54" t="s">
        <v>74</v>
      </c>
      <c r="D109" s="45"/>
      <c r="E109" s="46"/>
      <c r="F109" s="46"/>
      <c r="G109" s="46"/>
      <c r="H109" s="46"/>
      <c r="I109" s="46"/>
      <c r="J109" s="377"/>
      <c r="K109" s="55">
        <f>SUM(K107:K108)</f>
        <v>0</v>
      </c>
      <c r="L109" s="55">
        <f t="shared" ref="L109:Q109" si="19">SUM(L107:L108)</f>
        <v>0</v>
      </c>
      <c r="M109" s="55">
        <f t="shared" si="19"/>
        <v>0</v>
      </c>
      <c r="N109" s="55">
        <f t="shared" si="19"/>
        <v>0</v>
      </c>
      <c r="O109" s="55">
        <f t="shared" si="19"/>
        <v>0</v>
      </c>
      <c r="P109" s="55">
        <f t="shared" si="19"/>
        <v>0</v>
      </c>
      <c r="Q109" s="55">
        <f t="shared" si="19"/>
        <v>0</v>
      </c>
      <c r="R109" s="48">
        <f>SUM(K109:Q109)</f>
        <v>0</v>
      </c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0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</row>
    <row r="110" spans="1:103" s="51" customFormat="1" ht="14.25" customHeight="1" outlineLevel="3">
      <c r="A110" s="31"/>
      <c r="B110" s="150"/>
      <c r="C110" s="54"/>
      <c r="D110" s="45"/>
      <c r="E110" s="46"/>
      <c r="F110" s="46"/>
      <c r="G110" s="46"/>
      <c r="H110" s="46"/>
      <c r="I110" s="46"/>
      <c r="J110" s="377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0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</row>
    <row r="111" spans="1:103" s="51" customFormat="1" ht="14.25" customHeight="1" outlineLevel="3">
      <c r="A111" s="31"/>
      <c r="B111" s="149" t="s">
        <v>58</v>
      </c>
      <c r="C111" s="17" t="str">
        <f>'Project 2 - Name'!B61</f>
        <v>Proj 2 Consortium Costs</v>
      </c>
      <c r="D111" s="45"/>
      <c r="E111" s="46"/>
      <c r="F111" s="46"/>
      <c r="G111" s="46"/>
      <c r="H111" s="46"/>
      <c r="I111" s="46"/>
      <c r="J111" s="377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0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</row>
    <row r="112" spans="1:103" s="51" customFormat="1" ht="14.25" customHeight="1" outlineLevel="4">
      <c r="A112" s="31"/>
      <c r="B112" s="150"/>
      <c r="C112" s="52" t="s">
        <v>72</v>
      </c>
      <c r="D112" s="45"/>
      <c r="E112" s="46"/>
      <c r="F112" s="46"/>
      <c r="G112" s="46"/>
      <c r="H112" s="46"/>
      <c r="I112" s="46"/>
      <c r="J112" s="377"/>
      <c r="K112" s="85">
        <f>'Project 2 - Name'!K64+'Project 2 - Name'!K69+'Project 2 - Name'!K74</f>
        <v>0</v>
      </c>
      <c r="L112" s="85">
        <f>'Project 2 - Name'!L64+'Project 2 - Name'!L69+'Project 2 - Name'!L74</f>
        <v>0</v>
      </c>
      <c r="M112" s="85">
        <f>'Project 2 - Name'!M64+'Project 2 - Name'!M69+'Project 2 - Name'!M74</f>
        <v>0</v>
      </c>
      <c r="N112" s="85">
        <f>'Project 2 - Name'!N64+'Project 2 - Name'!N69+'Project 2 - Name'!N74</f>
        <v>0</v>
      </c>
      <c r="O112" s="85">
        <f>'Project 2 - Name'!O64+'Project 2 - Name'!O69+'Project 2 - Name'!O74</f>
        <v>0</v>
      </c>
      <c r="P112" s="85">
        <f>'Project 2 - Name'!P64+'Project 2 - Name'!P69+'Project 2 - Name'!P74</f>
        <v>0</v>
      </c>
      <c r="Q112" s="85">
        <f>'Project 2 - Name'!Q64+'Project 2 - Name'!Q69+'Project 2 - Name'!Q74</f>
        <v>0</v>
      </c>
      <c r="R112" s="7">
        <f>SUM(K112:Q112)</f>
        <v>0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50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</row>
    <row r="113" spans="1:103" s="51" customFormat="1" ht="14.25" customHeight="1" outlineLevel="4">
      <c r="A113" s="31"/>
      <c r="B113" s="150"/>
      <c r="C113" s="52" t="s">
        <v>73</v>
      </c>
      <c r="D113" s="87"/>
      <c r="E113" s="46"/>
      <c r="F113" s="46"/>
      <c r="G113" s="46"/>
      <c r="H113" s="46"/>
      <c r="I113" s="46"/>
      <c r="J113" s="377"/>
      <c r="K113" s="86">
        <f>'Project 2 - Name'!K65+'Project 2 - Name'!K70+'Project 2 - Name'!K75</f>
        <v>0</v>
      </c>
      <c r="L113" s="86">
        <f>'Project 2 - Name'!L65+'Project 2 - Name'!L70+'Project 2 - Name'!L75</f>
        <v>0</v>
      </c>
      <c r="M113" s="86">
        <f>'Project 2 - Name'!M65+'Project 2 - Name'!M70+'Project 2 - Name'!M75</f>
        <v>0</v>
      </c>
      <c r="N113" s="86">
        <f>'Project 2 - Name'!N65+'Project 2 - Name'!N70+'Project 2 - Name'!N75</f>
        <v>0</v>
      </c>
      <c r="O113" s="86">
        <f>'Project 2 - Name'!O65+'Project 2 - Name'!O70+'Project 2 - Name'!O75</f>
        <v>0</v>
      </c>
      <c r="P113" s="86">
        <f>'Project 2 - Name'!P65+'Project 2 - Name'!P70+'Project 2 - Name'!P75</f>
        <v>0</v>
      </c>
      <c r="Q113" s="86">
        <f>'Project 2 - Name'!Q65+'Project 2 - Name'!Q70+'Project 2 - Name'!Q75</f>
        <v>0</v>
      </c>
      <c r="R113" s="7">
        <f>SUM(K113:Q113)</f>
        <v>0</v>
      </c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50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</row>
    <row r="114" spans="1:103" s="51" customFormat="1" ht="14.25" customHeight="1" outlineLevel="3">
      <c r="A114" s="31"/>
      <c r="B114" s="150"/>
      <c r="C114" s="54" t="s">
        <v>74</v>
      </c>
      <c r="D114" s="45"/>
      <c r="E114" s="46"/>
      <c r="F114" s="46"/>
      <c r="G114" s="46"/>
      <c r="H114" s="46"/>
      <c r="I114" s="377"/>
      <c r="J114" s="377"/>
      <c r="K114" s="55">
        <f>SUM(K112:K113)</f>
        <v>0</v>
      </c>
      <c r="L114" s="55">
        <f t="shared" ref="L114:Q114" si="20">SUM(L112:L113)</f>
        <v>0</v>
      </c>
      <c r="M114" s="55">
        <f t="shared" si="20"/>
        <v>0</v>
      </c>
      <c r="N114" s="55">
        <f t="shared" si="20"/>
        <v>0</v>
      </c>
      <c r="O114" s="55">
        <f t="shared" si="20"/>
        <v>0</v>
      </c>
      <c r="P114" s="55">
        <f t="shared" si="20"/>
        <v>0</v>
      </c>
      <c r="Q114" s="55">
        <f t="shared" si="20"/>
        <v>0</v>
      </c>
      <c r="R114" s="48">
        <f>SUM(K114:Q114)</f>
        <v>0</v>
      </c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0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</row>
    <row r="115" spans="1:103" s="51" customFormat="1" ht="14.25" customHeight="1" outlineLevel="3">
      <c r="A115" s="31"/>
      <c r="B115" s="150"/>
      <c r="C115" s="54"/>
      <c r="D115" s="45"/>
      <c r="E115" s="46"/>
      <c r="F115" s="46"/>
      <c r="G115" s="46"/>
      <c r="H115" s="46"/>
      <c r="I115" s="378"/>
      <c r="J115" s="377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0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</row>
    <row r="116" spans="1:103" s="51" customFormat="1" ht="14.25" customHeight="1" outlineLevel="3">
      <c r="A116" s="31"/>
      <c r="B116" s="149" t="s">
        <v>59</v>
      </c>
      <c r="C116" s="17" t="str">
        <f>'Project 3 Name'!B61</f>
        <v>Proj 3 Consortium Costs</v>
      </c>
      <c r="D116" s="45"/>
      <c r="E116" s="46"/>
      <c r="F116" s="46"/>
      <c r="G116" s="46"/>
      <c r="H116" s="46"/>
      <c r="I116" s="46"/>
      <c r="J116" s="377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0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</row>
    <row r="117" spans="1:103" s="51" customFormat="1" ht="14.25" customHeight="1" outlineLevel="4">
      <c r="A117" s="31"/>
      <c r="B117" s="150"/>
      <c r="C117" s="52" t="s">
        <v>72</v>
      </c>
      <c r="D117" s="45"/>
      <c r="E117" s="46"/>
      <c r="F117" s="46"/>
      <c r="G117" s="46"/>
      <c r="H117" s="46"/>
      <c r="I117" s="46"/>
      <c r="J117" s="377"/>
      <c r="K117" s="85">
        <f>'Project 3 Name'!K64+'Project 3 Name'!K69+'Project 3 Name'!K74</f>
        <v>0</v>
      </c>
      <c r="L117" s="85">
        <f>'Project 3 Name'!L64+'Project 3 Name'!L69+'Project 3 Name'!L74</f>
        <v>0</v>
      </c>
      <c r="M117" s="85">
        <f>'Project 3 Name'!M64+'Project 3 Name'!M69+'Project 3 Name'!M74</f>
        <v>0</v>
      </c>
      <c r="N117" s="85">
        <f>'Project 3 Name'!N64+'Project 3 Name'!N69+'Project 3 Name'!N74</f>
        <v>0</v>
      </c>
      <c r="O117" s="85">
        <f>'Project 3 Name'!O64+'Project 3 Name'!O69+'Project 3 Name'!O74</f>
        <v>0</v>
      </c>
      <c r="P117" s="85">
        <f>'Project 3 Name'!P64+'Project 3 Name'!P69+'Project 3 Name'!P74</f>
        <v>0</v>
      </c>
      <c r="Q117" s="85">
        <f>'Project 3 Name'!Q64+'Project 3 Name'!Q69+'Project 3 Name'!Q74</f>
        <v>0</v>
      </c>
      <c r="R117" s="7">
        <f>SUM(K117:Q117)</f>
        <v>0</v>
      </c>
      <c r="S117" s="7" t="s">
        <v>42</v>
      </c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50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</row>
    <row r="118" spans="1:103" s="51" customFormat="1" ht="14.25" customHeight="1" outlineLevel="4">
      <c r="A118" s="31"/>
      <c r="B118" s="150"/>
      <c r="C118" s="52" t="s">
        <v>73</v>
      </c>
      <c r="D118" s="87"/>
      <c r="E118" s="46"/>
      <c r="F118" s="46"/>
      <c r="G118" s="46"/>
      <c r="H118" s="46"/>
      <c r="I118" s="46"/>
      <c r="J118" s="377"/>
      <c r="K118" s="86">
        <f>'Project 3 Name'!K65+'Project 3 Name'!K70+'Project 3 Name'!K75</f>
        <v>0</v>
      </c>
      <c r="L118" s="86">
        <f>'Project 3 Name'!L65+'Project 3 Name'!L70+'Project 3 Name'!L75</f>
        <v>0</v>
      </c>
      <c r="M118" s="86">
        <f>'Project 3 Name'!M65+'Project 3 Name'!M70+'Project 3 Name'!M75</f>
        <v>0</v>
      </c>
      <c r="N118" s="86">
        <f>'Project 3 Name'!N65+'Project 3 Name'!N70+'Project 3 Name'!N75</f>
        <v>0</v>
      </c>
      <c r="O118" s="86">
        <f>'Project 3 Name'!O65+'Project 3 Name'!O70+'Project 3 Name'!O75</f>
        <v>0</v>
      </c>
      <c r="P118" s="86">
        <f>'Project 3 Name'!P65+'Project 3 Name'!P70+'Project 3 Name'!P75</f>
        <v>0</v>
      </c>
      <c r="Q118" s="86">
        <f>'Project 3 Name'!Q65+'Project 3 Name'!Q70+'Project 3 Name'!Q75</f>
        <v>0</v>
      </c>
      <c r="R118" s="7">
        <f>SUM(K118:Q118)</f>
        <v>0</v>
      </c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50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</row>
    <row r="119" spans="1:103" s="51" customFormat="1" ht="14.25" customHeight="1" outlineLevel="3">
      <c r="A119" s="31"/>
      <c r="B119" s="150"/>
      <c r="C119" s="54" t="s">
        <v>74</v>
      </c>
      <c r="D119" s="45"/>
      <c r="E119" s="46"/>
      <c r="F119" s="46"/>
      <c r="G119" s="46"/>
      <c r="H119" s="46"/>
      <c r="I119" s="46"/>
      <c r="J119" s="377"/>
      <c r="K119" s="55">
        <f>SUM(K117:K118)</f>
        <v>0</v>
      </c>
      <c r="L119" s="55">
        <f t="shared" ref="L119:Q119" si="21">SUM(L117:L118)</f>
        <v>0</v>
      </c>
      <c r="M119" s="55">
        <f t="shared" si="21"/>
        <v>0</v>
      </c>
      <c r="N119" s="55">
        <f t="shared" si="21"/>
        <v>0</v>
      </c>
      <c r="O119" s="55">
        <f t="shared" si="21"/>
        <v>0</v>
      </c>
      <c r="P119" s="55">
        <f t="shared" si="21"/>
        <v>0</v>
      </c>
      <c r="Q119" s="55">
        <f t="shared" si="21"/>
        <v>0</v>
      </c>
      <c r="R119" s="48">
        <f>SUM(K119:Q119)</f>
        <v>0</v>
      </c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0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</row>
    <row r="120" spans="1:103" s="51" customFormat="1" ht="14.25" customHeight="1" outlineLevel="3">
      <c r="A120" s="31"/>
      <c r="B120" s="150"/>
      <c r="C120" s="45"/>
      <c r="D120" s="46"/>
      <c r="E120" s="46"/>
      <c r="F120" s="46"/>
      <c r="G120" s="46"/>
      <c r="H120" s="46"/>
      <c r="I120" s="46"/>
      <c r="J120" s="377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0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</row>
    <row r="121" spans="1:103" s="51" customFormat="1" ht="14.25" customHeight="1" outlineLevel="3">
      <c r="A121" s="31"/>
      <c r="B121" s="149" t="s">
        <v>60</v>
      </c>
      <c r="C121" s="17" t="str">
        <f>'Community Project'!B70</f>
        <v>Proj 4 Consortium Costs</v>
      </c>
      <c r="D121" s="45"/>
      <c r="E121" s="46"/>
      <c r="F121" s="46"/>
      <c r="G121" s="46"/>
      <c r="H121" s="46"/>
      <c r="I121" s="46"/>
      <c r="J121" s="377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0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</row>
    <row r="122" spans="1:103" s="51" customFormat="1" ht="14.25" customHeight="1" outlineLevel="4">
      <c r="A122" s="31"/>
      <c r="B122" s="150"/>
      <c r="C122" s="52" t="s">
        <v>72</v>
      </c>
      <c r="D122" s="45"/>
      <c r="E122" s="46"/>
      <c r="F122" s="46"/>
      <c r="G122" s="46"/>
      <c r="H122" s="46"/>
      <c r="I122" s="46"/>
      <c r="J122" s="377"/>
      <c r="K122" s="85">
        <f>'Community Project'!K73+'Community Project'!K78+'Community Project'!K83</f>
        <v>0</v>
      </c>
      <c r="L122" s="85">
        <f>'Community Project'!L73+'Community Project'!L78+'Community Project'!L83</f>
        <v>0</v>
      </c>
      <c r="M122" s="85">
        <f>'Community Project'!M73+'Community Project'!M78+'Community Project'!M83</f>
        <v>0</v>
      </c>
      <c r="N122" s="85">
        <f>'Community Project'!N73+'Community Project'!N78+'Community Project'!N83</f>
        <v>0</v>
      </c>
      <c r="O122" s="85">
        <f>'Community Project'!O73+'Community Project'!O78+'Community Project'!O83</f>
        <v>0</v>
      </c>
      <c r="P122" s="85">
        <f>'Community Project'!P73+'Community Project'!P78+'Community Project'!P83</f>
        <v>0</v>
      </c>
      <c r="Q122" s="85">
        <f>'Community Project'!Q73+'Community Project'!Q78+'Community Project'!Q83</f>
        <v>0</v>
      </c>
      <c r="R122" s="7">
        <f>SUM(K122:Q122)</f>
        <v>0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50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</row>
    <row r="123" spans="1:103" s="51" customFormat="1" ht="14.25" customHeight="1" outlineLevel="4">
      <c r="A123" s="31"/>
      <c r="B123" s="150"/>
      <c r="C123" s="52" t="s">
        <v>73</v>
      </c>
      <c r="D123" s="87"/>
      <c r="E123" s="46"/>
      <c r="F123" s="46"/>
      <c r="G123" s="46"/>
      <c r="H123" s="46"/>
      <c r="I123" s="46"/>
      <c r="J123" s="377"/>
      <c r="K123" s="86">
        <f>'Community Project'!K74+'Community Project'!K79+'Community Project'!K84</f>
        <v>0</v>
      </c>
      <c r="L123" s="86">
        <f>'Community Project'!L74+'Community Project'!L79+'Community Project'!L84</f>
        <v>0</v>
      </c>
      <c r="M123" s="86">
        <f>'Community Project'!M74+'Community Project'!M79+'Community Project'!M84</f>
        <v>0</v>
      </c>
      <c r="N123" s="86">
        <f>'Community Project'!N74+'Community Project'!N79+'Community Project'!N84</f>
        <v>0</v>
      </c>
      <c r="O123" s="86">
        <f>'Community Project'!O74+'Community Project'!O79+'Community Project'!O84</f>
        <v>0</v>
      </c>
      <c r="P123" s="86">
        <f>'Community Project'!P74+'Community Project'!P79+'Community Project'!P84</f>
        <v>0</v>
      </c>
      <c r="Q123" s="86">
        <f>'Community Project'!Q74+'Community Project'!Q79+'Community Project'!Q84</f>
        <v>0</v>
      </c>
      <c r="R123" s="7">
        <f>SUM(K123:Q123)</f>
        <v>0</v>
      </c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50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</row>
    <row r="124" spans="1:103" s="51" customFormat="1" ht="14.25" customHeight="1" outlineLevel="3">
      <c r="A124" s="31"/>
      <c r="B124" s="150"/>
      <c r="C124" s="54" t="s">
        <v>74</v>
      </c>
      <c r="D124" s="45"/>
      <c r="E124" s="46"/>
      <c r="F124" s="46"/>
      <c r="G124" s="46"/>
      <c r="H124" s="46"/>
      <c r="I124" s="46"/>
      <c r="J124" s="377"/>
      <c r="K124" s="55">
        <f>SUM(K122:K123)</f>
        <v>0</v>
      </c>
      <c r="L124" s="55">
        <f t="shared" ref="L124:Q124" si="22">SUM(L122:L123)</f>
        <v>0</v>
      </c>
      <c r="M124" s="55">
        <f t="shared" si="22"/>
        <v>0</v>
      </c>
      <c r="N124" s="55">
        <f t="shared" si="22"/>
        <v>0</v>
      </c>
      <c r="O124" s="55">
        <f t="shared" si="22"/>
        <v>0</v>
      </c>
      <c r="P124" s="55">
        <f t="shared" si="22"/>
        <v>0</v>
      </c>
      <c r="Q124" s="55">
        <f t="shared" si="22"/>
        <v>0</v>
      </c>
      <c r="R124" s="48">
        <f>SUM(K124:Q124)</f>
        <v>0</v>
      </c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0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</row>
    <row r="125" spans="1:103" s="51" customFormat="1" ht="14.25" customHeight="1" outlineLevel="3">
      <c r="A125" s="31"/>
      <c r="B125" s="150"/>
      <c r="C125" s="54"/>
      <c r="D125" s="45"/>
      <c r="E125" s="46"/>
      <c r="F125" s="46"/>
      <c r="G125" s="46"/>
      <c r="H125" s="46"/>
      <c r="I125" s="46"/>
      <c r="J125" s="377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0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</row>
    <row r="126" spans="1:103" s="51" customFormat="1" ht="14.25" customHeight="1" outlineLevel="3">
      <c r="A126" s="31"/>
      <c r="B126" s="149" t="s">
        <v>61</v>
      </c>
      <c r="C126" s="54" t="str">
        <f>'Training Project'!B67</f>
        <v xml:space="preserve"> Consortium Costs</v>
      </c>
      <c r="D126" s="45"/>
      <c r="E126" s="46"/>
      <c r="F126" s="46"/>
      <c r="G126" s="46"/>
      <c r="H126" s="46"/>
      <c r="I126" s="46"/>
      <c r="J126" s="377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0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</row>
    <row r="127" spans="1:103" s="51" customFormat="1" ht="14.25" customHeight="1" outlineLevel="4">
      <c r="A127" s="31"/>
      <c r="B127" s="150"/>
      <c r="C127" s="52" t="s">
        <v>72</v>
      </c>
      <c r="D127" s="45"/>
      <c r="E127" s="46"/>
      <c r="F127" s="46"/>
      <c r="G127" s="46"/>
      <c r="H127" s="46"/>
      <c r="I127" s="46"/>
      <c r="J127" s="377"/>
      <c r="K127" s="85">
        <f>'Training Project'!K70+'Training Project'!K75+'Training Project'!K80</f>
        <v>0</v>
      </c>
      <c r="L127" s="85">
        <f>'Training Project'!L70+'Training Project'!L75+'Training Project'!L80</f>
        <v>0</v>
      </c>
      <c r="M127" s="85">
        <f>'Training Project'!M70+'Training Project'!M75+'Training Project'!M80</f>
        <v>0</v>
      </c>
      <c r="N127" s="85">
        <f>'Training Project'!N70+'Training Project'!N75+'Training Project'!N80</f>
        <v>0</v>
      </c>
      <c r="O127" s="85">
        <f>'Training Project'!O70+'Training Project'!O75+'Training Project'!O80</f>
        <v>0</v>
      </c>
      <c r="P127" s="85">
        <f>'Training Project'!P70+'Training Project'!P75+'Training Project'!P80</f>
        <v>0</v>
      </c>
      <c r="Q127" s="85">
        <f>'Training Project'!Q70+'Training Project'!Q75+'Training Project'!Q80</f>
        <v>0</v>
      </c>
      <c r="R127" s="7">
        <f>SUM(K127:Q127)</f>
        <v>0</v>
      </c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0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</row>
    <row r="128" spans="1:103" s="51" customFormat="1" ht="14.25" customHeight="1" outlineLevel="4">
      <c r="A128" s="31"/>
      <c r="B128" s="54"/>
      <c r="C128" s="52" t="s">
        <v>73</v>
      </c>
      <c r="D128" s="45"/>
      <c r="E128" s="46"/>
      <c r="F128" s="46"/>
      <c r="G128" s="46"/>
      <c r="H128" s="46"/>
      <c r="I128" s="46"/>
      <c r="J128" s="377"/>
      <c r="K128" s="86">
        <f>'Training Project'!K71+'Training Project'!K76+'Training Project'!K81</f>
        <v>0</v>
      </c>
      <c r="L128" s="86">
        <f>'Training Project'!L71+'Training Project'!L76+'Training Project'!L81</f>
        <v>0</v>
      </c>
      <c r="M128" s="86">
        <f>'Training Project'!M71+'Training Project'!M76+'Training Project'!M81</f>
        <v>0</v>
      </c>
      <c r="N128" s="86">
        <f>'Training Project'!N71+'Training Project'!N76+'Training Project'!N81</f>
        <v>0</v>
      </c>
      <c r="O128" s="86">
        <f>'Training Project'!O71+'Training Project'!O76+'Training Project'!O81</f>
        <v>0</v>
      </c>
      <c r="P128" s="86">
        <f>'Training Project'!P71+'Training Project'!P76+'Training Project'!P81</f>
        <v>0</v>
      </c>
      <c r="Q128" s="86">
        <f>'Training Project'!Q71+'Training Project'!Q76+'Training Project'!Q81</f>
        <v>0</v>
      </c>
      <c r="R128" s="7">
        <f>SUM(K128:Q128)</f>
        <v>0</v>
      </c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0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</row>
    <row r="129" spans="1:103" s="51" customFormat="1" ht="14.25" customHeight="1" outlineLevel="3">
      <c r="A129" s="31"/>
      <c r="B129" s="54"/>
      <c r="C129" s="54" t="s">
        <v>74</v>
      </c>
      <c r="D129" s="45"/>
      <c r="E129" s="46"/>
      <c r="F129" s="46"/>
      <c r="G129" s="46"/>
      <c r="H129" s="46"/>
      <c r="I129" s="46"/>
      <c r="J129" s="377"/>
      <c r="K129" s="55">
        <f>SUM(K127:K128)</f>
        <v>0</v>
      </c>
      <c r="L129" s="55">
        <f t="shared" ref="L129:Q129" si="23">SUM(L127:L128)</f>
        <v>0</v>
      </c>
      <c r="M129" s="55">
        <f t="shared" si="23"/>
        <v>0</v>
      </c>
      <c r="N129" s="55">
        <f t="shared" si="23"/>
        <v>0</v>
      </c>
      <c r="O129" s="55">
        <f t="shared" si="23"/>
        <v>0</v>
      </c>
      <c r="P129" s="55">
        <f t="shared" si="23"/>
        <v>0</v>
      </c>
      <c r="Q129" s="55">
        <f t="shared" si="23"/>
        <v>0</v>
      </c>
      <c r="R129" s="48">
        <f>SUM(K129:Q129)</f>
        <v>0</v>
      </c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0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</row>
    <row r="130" spans="1:103" s="51" customFormat="1" ht="14.25" customHeight="1" outlineLevel="3">
      <c r="A130" s="31"/>
      <c r="B130" s="54"/>
      <c r="C130" s="54"/>
      <c r="D130" s="45"/>
      <c r="E130" s="46"/>
      <c r="F130" s="46"/>
      <c r="G130" s="46"/>
      <c r="H130" s="46"/>
      <c r="I130" s="46"/>
      <c r="J130" s="377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0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</row>
    <row r="131" spans="1:103" s="51" customFormat="1" ht="14.25" customHeight="1" outlineLevel="3">
      <c r="A131" s="31"/>
      <c r="B131" s="54"/>
      <c r="C131" s="45"/>
      <c r="D131" s="46"/>
      <c r="E131" s="46"/>
      <c r="F131" s="46"/>
      <c r="G131" s="46"/>
      <c r="H131" s="46"/>
      <c r="I131" s="46"/>
      <c r="J131" s="377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0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</row>
    <row r="132" spans="1:103" s="51" customFormat="1" ht="15.75" customHeight="1" outlineLevel="2">
      <c r="A132" s="31"/>
      <c r="B132" s="45" t="s">
        <v>75</v>
      </c>
      <c r="C132" s="45"/>
      <c r="D132" s="46"/>
      <c r="E132" s="46"/>
      <c r="F132" s="46"/>
      <c r="G132" s="46"/>
      <c r="H132" s="46"/>
      <c r="I132" s="46"/>
      <c r="J132" s="377"/>
      <c r="K132" s="320">
        <f>K39+K52+K62+K72+K82+K92+K99+K104+K109+K114+K119+K124+K129</f>
        <v>0</v>
      </c>
      <c r="L132" s="320">
        <f t="shared" ref="L132:Q132" si="24">L39+L52+L62+L72+L82+L92+L99+L104+L109+L114+L119+L124+L129</f>
        <v>0</v>
      </c>
      <c r="M132" s="320">
        <f t="shared" si="24"/>
        <v>0</v>
      </c>
      <c r="N132" s="320">
        <f t="shared" si="24"/>
        <v>0</v>
      </c>
      <c r="O132" s="320">
        <f t="shared" si="24"/>
        <v>0</v>
      </c>
      <c r="P132" s="320">
        <f t="shared" si="24"/>
        <v>0</v>
      </c>
      <c r="Q132" s="320">
        <f t="shared" si="24"/>
        <v>0</v>
      </c>
      <c r="R132" s="55">
        <f>SUM(K132:Q132)</f>
        <v>0</v>
      </c>
      <c r="S132" s="55" t="s">
        <v>42</v>
      </c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0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</row>
    <row r="133" spans="1:103" s="75" customFormat="1" ht="15" customHeight="1" outlineLevel="2">
      <c r="A133" s="74"/>
      <c r="B133" s="45" t="s">
        <v>73</v>
      </c>
      <c r="C133" s="76"/>
      <c r="D133" s="77"/>
      <c r="E133" s="78"/>
      <c r="F133" s="78"/>
      <c r="G133" s="78"/>
      <c r="H133" s="78"/>
      <c r="I133" s="78"/>
      <c r="J133" s="383"/>
      <c r="K133" s="79">
        <f>K160</f>
        <v>0</v>
      </c>
      <c r="L133" s="79">
        <f t="shared" ref="L133:Q133" si="25">L160</f>
        <v>0</v>
      </c>
      <c r="M133" s="79">
        <f t="shared" si="25"/>
        <v>0</v>
      </c>
      <c r="N133" s="79">
        <f t="shared" si="25"/>
        <v>0</v>
      </c>
      <c r="O133" s="79">
        <f t="shared" si="25"/>
        <v>0</v>
      </c>
      <c r="P133" s="79">
        <f t="shared" si="25"/>
        <v>0</v>
      </c>
      <c r="Q133" s="79">
        <f t="shared" si="25"/>
        <v>0</v>
      </c>
      <c r="R133" s="85">
        <f>SUM(K133:Q133)</f>
        <v>0</v>
      </c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67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80"/>
      <c r="BP133" s="80"/>
      <c r="BQ133" s="80"/>
      <c r="BR133" s="80"/>
      <c r="BS133" s="80"/>
      <c r="BT133" s="80"/>
      <c r="BU133" s="80"/>
      <c r="BV133" s="80"/>
      <c r="BW133" s="80"/>
      <c r="BX133" s="80"/>
      <c r="BY133" s="80"/>
      <c r="BZ133" s="80"/>
      <c r="CA133" s="80"/>
      <c r="CB133" s="80"/>
      <c r="CC133" s="80"/>
      <c r="CD133" s="80"/>
      <c r="CE133" s="80"/>
      <c r="CF133" s="80"/>
      <c r="CG133" s="80"/>
      <c r="CH133" s="80"/>
      <c r="CI133" s="80"/>
      <c r="CJ133" s="80"/>
      <c r="CK133" s="80"/>
      <c r="CL133" s="80"/>
      <c r="CM133" s="80"/>
      <c r="CN133" s="80"/>
      <c r="CO133" s="80"/>
      <c r="CP133" s="80"/>
      <c r="CQ133" s="80"/>
      <c r="CR133" s="80"/>
      <c r="CS133" s="80"/>
      <c r="CT133" s="80"/>
      <c r="CU133" s="80"/>
      <c r="CV133" s="80"/>
      <c r="CW133" s="80"/>
      <c r="CX133" s="80"/>
      <c r="CY133" s="80"/>
    </row>
    <row r="134" spans="1:103" s="6" customFormat="1" outlineLevel="1">
      <c r="A134" s="59">
        <v>4600</v>
      </c>
      <c r="B134" s="18" t="s">
        <v>76</v>
      </c>
      <c r="C134" s="3"/>
      <c r="D134" s="26"/>
      <c r="E134" s="26"/>
      <c r="F134" s="26"/>
      <c r="G134" s="26"/>
      <c r="H134" s="26"/>
      <c r="I134" s="26"/>
      <c r="J134" s="382"/>
      <c r="K134" s="60">
        <f>K132+K133</f>
        <v>0</v>
      </c>
      <c r="L134" s="60">
        <f t="shared" ref="L134:Q134" si="26">L132+L133</f>
        <v>0</v>
      </c>
      <c r="M134" s="60">
        <f t="shared" si="26"/>
        <v>0</v>
      </c>
      <c r="N134" s="60">
        <f t="shared" si="26"/>
        <v>0</v>
      </c>
      <c r="O134" s="60">
        <f t="shared" si="26"/>
        <v>0</v>
      </c>
      <c r="P134" s="60">
        <f t="shared" si="26"/>
        <v>0</v>
      </c>
      <c r="Q134" s="60">
        <f t="shared" si="26"/>
        <v>0</v>
      </c>
      <c r="R134" s="48">
        <f>SUM(K134:Q134)</f>
        <v>0</v>
      </c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35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</row>
    <row r="135" spans="1:103" s="6" customFormat="1" outlineLevel="1">
      <c r="A135" s="44"/>
      <c r="B135" s="18"/>
      <c r="C135" s="3"/>
      <c r="D135" s="26"/>
      <c r="E135" s="26"/>
      <c r="F135" s="26"/>
      <c r="G135" s="26"/>
      <c r="H135" s="26"/>
      <c r="I135" s="26"/>
      <c r="J135" s="382"/>
      <c r="K135" s="72"/>
      <c r="L135" s="72"/>
      <c r="M135" s="72"/>
      <c r="N135" s="72"/>
      <c r="O135" s="72"/>
      <c r="P135" s="72"/>
      <c r="Q135" s="72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35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</row>
    <row r="136" spans="1:103" s="6" customFormat="1" outlineLevel="2">
      <c r="A136" s="44"/>
      <c r="B136" s="18"/>
      <c r="C136" s="26"/>
      <c r="D136" s="26"/>
      <c r="E136" s="26"/>
      <c r="F136" s="26"/>
      <c r="G136" s="26"/>
      <c r="H136" s="26"/>
      <c r="I136" s="339" t="s">
        <v>224</v>
      </c>
      <c r="J136" s="385"/>
      <c r="K136" s="338">
        <v>1750000</v>
      </c>
      <c r="L136" s="338">
        <v>1750000</v>
      </c>
      <c r="M136" s="338">
        <v>1750000</v>
      </c>
      <c r="N136" s="338">
        <v>1750000</v>
      </c>
      <c r="O136" s="338">
        <v>1750000</v>
      </c>
      <c r="P136" s="338">
        <v>1750000</v>
      </c>
      <c r="Q136" s="338">
        <v>1750000</v>
      </c>
      <c r="R136" s="55">
        <f>SUM(K136:Q136)</f>
        <v>12250000</v>
      </c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35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</row>
    <row r="137" spans="1:103" s="6" customFormat="1" outlineLevel="2">
      <c r="A137" s="44"/>
      <c r="B137" s="18"/>
      <c r="C137" s="26"/>
      <c r="D137" s="26"/>
      <c r="E137" s="26"/>
      <c r="F137" s="26"/>
      <c r="G137" s="26"/>
      <c r="H137" s="26"/>
      <c r="I137" s="340"/>
      <c r="J137" s="386" t="s">
        <v>223</v>
      </c>
      <c r="K137" s="344">
        <f>K132-K108-K113-K118-K123-K128</f>
        <v>0</v>
      </c>
      <c r="L137" s="344">
        <f t="shared" ref="L137:Q137" si="27">L132-L108-L113-L118-L123-L128</f>
        <v>0</v>
      </c>
      <c r="M137" s="344">
        <f t="shared" si="27"/>
        <v>0</v>
      </c>
      <c r="N137" s="344">
        <f t="shared" si="27"/>
        <v>0</v>
      </c>
      <c r="O137" s="344">
        <f t="shared" si="27"/>
        <v>0</v>
      </c>
      <c r="P137" s="344">
        <f t="shared" si="27"/>
        <v>0</v>
      </c>
      <c r="Q137" s="344">
        <f t="shared" si="27"/>
        <v>0</v>
      </c>
      <c r="R137" s="72">
        <f>SUM(K137:Q137)</f>
        <v>0</v>
      </c>
      <c r="S137" s="55" t="s">
        <v>77</v>
      </c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35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</row>
    <row r="138" spans="1:103" s="6" customFormat="1" outlineLevel="1">
      <c r="A138" s="44"/>
      <c r="B138" s="18"/>
      <c r="C138" s="26"/>
      <c r="D138" s="26"/>
      <c r="E138" s="26"/>
      <c r="F138" s="26"/>
      <c r="G138" s="26"/>
      <c r="H138" s="26"/>
      <c r="I138" s="26"/>
      <c r="J138" s="387" t="s">
        <v>78</v>
      </c>
      <c r="K138" s="368">
        <f>K136-K137</f>
        <v>1750000</v>
      </c>
      <c r="L138" s="368">
        <f t="shared" ref="L138:Q138" si="28">L136-L137</f>
        <v>1750000</v>
      </c>
      <c r="M138" s="368">
        <f t="shared" si="28"/>
        <v>1750000</v>
      </c>
      <c r="N138" s="368">
        <f t="shared" si="28"/>
        <v>1750000</v>
      </c>
      <c r="O138" s="368">
        <f t="shared" si="28"/>
        <v>1750000</v>
      </c>
      <c r="P138" s="368">
        <f t="shared" si="28"/>
        <v>1750000</v>
      </c>
      <c r="Q138" s="368">
        <f t="shared" si="28"/>
        <v>1750000</v>
      </c>
      <c r="R138" s="72">
        <f>R136-R137</f>
        <v>12250000</v>
      </c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35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</row>
    <row r="139" spans="1:103" s="6" customFormat="1">
      <c r="A139" s="44"/>
      <c r="B139" s="55"/>
      <c r="C139" s="130"/>
      <c r="D139" s="26"/>
      <c r="E139" s="26"/>
      <c r="F139" s="26"/>
      <c r="G139" s="26"/>
      <c r="H139" s="26"/>
      <c r="I139" s="26"/>
      <c r="J139" s="382"/>
      <c r="K139" s="72"/>
      <c r="L139" s="72"/>
      <c r="M139" s="72"/>
      <c r="N139" s="72"/>
      <c r="O139" s="72"/>
      <c r="P139" s="72"/>
      <c r="Q139" s="72"/>
      <c r="R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35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</row>
    <row r="140" spans="1:103" s="6" customFormat="1">
      <c r="A140" s="44"/>
      <c r="B140" s="18"/>
      <c r="C140" s="26"/>
      <c r="D140" s="26"/>
      <c r="E140" s="26"/>
      <c r="F140" s="26"/>
      <c r="G140" s="26"/>
      <c r="H140" s="26"/>
      <c r="I140" s="26"/>
      <c r="J140" s="382"/>
      <c r="K140" s="72"/>
      <c r="L140" s="72"/>
      <c r="M140" s="72"/>
      <c r="N140" s="72"/>
      <c r="O140" s="72"/>
      <c r="P140" s="72"/>
      <c r="Q140" s="72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35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</row>
    <row r="141" spans="1:103" s="6" customFormat="1">
      <c r="A141" s="44"/>
      <c r="B141" s="18"/>
      <c r="C141" s="26"/>
      <c r="D141" s="26"/>
      <c r="E141" s="26"/>
      <c r="F141" s="26"/>
      <c r="G141" s="26"/>
      <c r="H141" s="26"/>
      <c r="I141" s="26"/>
      <c r="J141" s="382"/>
      <c r="K141" s="131"/>
      <c r="L141" s="131"/>
      <c r="M141" s="131"/>
      <c r="N141" s="131"/>
      <c r="O141" s="131"/>
      <c r="P141" s="131"/>
      <c r="Q141" s="131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35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</row>
    <row r="142" spans="1:103" s="6" customFormat="1">
      <c r="A142" s="44"/>
      <c r="B142" s="18"/>
      <c r="C142" s="26"/>
      <c r="D142" s="26"/>
      <c r="E142" s="26"/>
      <c r="F142" s="26"/>
      <c r="G142" s="26"/>
      <c r="H142" s="26"/>
      <c r="I142" s="26"/>
      <c r="J142" s="382"/>
      <c r="K142" s="131"/>
      <c r="L142" s="131"/>
      <c r="M142" s="131"/>
      <c r="N142" s="131"/>
      <c r="O142" s="131"/>
      <c r="P142" s="131"/>
      <c r="Q142" s="131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35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</row>
    <row r="143" spans="1:103" s="6" customFormat="1" outlineLevel="1">
      <c r="A143" s="44"/>
      <c r="B143" s="18"/>
      <c r="C143" s="26"/>
      <c r="D143" s="26"/>
      <c r="E143" s="26"/>
      <c r="F143" s="26"/>
      <c r="G143" s="26"/>
      <c r="H143" s="26"/>
      <c r="I143" s="26"/>
      <c r="J143" s="382"/>
      <c r="K143" s="72"/>
      <c r="L143" s="72"/>
      <c r="M143" s="72"/>
      <c r="N143" s="72"/>
      <c r="O143" s="72"/>
      <c r="P143" s="72"/>
      <c r="Q143" s="72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35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</row>
    <row r="144" spans="1:103" s="6" customFormat="1" outlineLevel="1">
      <c r="A144" s="44"/>
      <c r="B144" s="18"/>
      <c r="C144" s="26"/>
      <c r="D144" s="26"/>
      <c r="E144" s="26"/>
      <c r="F144" s="26"/>
      <c r="G144" s="26"/>
      <c r="H144" s="26"/>
      <c r="I144" s="26"/>
      <c r="J144" s="382"/>
      <c r="K144" s="72"/>
      <c r="L144" s="72"/>
      <c r="M144" s="72"/>
      <c r="N144" s="72"/>
      <c r="O144" s="72"/>
      <c r="P144" s="72"/>
      <c r="Q144" s="72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35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</row>
    <row r="145" spans="1:103" s="6" customFormat="1">
      <c r="A145" s="1"/>
      <c r="C145" s="3"/>
      <c r="D145" s="26"/>
      <c r="E145" s="26"/>
      <c r="F145" s="26"/>
      <c r="G145" s="26"/>
      <c r="H145" s="68"/>
      <c r="I145" s="68"/>
      <c r="J145" s="388"/>
      <c r="K145" s="342"/>
      <c r="L145" s="342"/>
      <c r="M145" s="342"/>
      <c r="N145" s="342"/>
      <c r="O145" s="342"/>
      <c r="P145" s="342"/>
      <c r="Q145" s="342"/>
      <c r="R145" s="342"/>
      <c r="S145" s="343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35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</row>
    <row r="146" spans="1:103" s="6" customFormat="1">
      <c r="A146" s="1"/>
      <c r="C146" s="3"/>
      <c r="D146" s="26"/>
      <c r="E146" s="26"/>
      <c r="F146" s="26"/>
      <c r="G146" s="26"/>
      <c r="H146" s="73"/>
      <c r="I146" s="73"/>
      <c r="J146" s="389"/>
      <c r="K146" s="138"/>
      <c r="L146" s="138"/>
      <c r="M146" s="138"/>
      <c r="N146" s="138"/>
      <c r="O146" s="138"/>
      <c r="P146" s="138"/>
      <c r="Q146" s="138"/>
      <c r="R146" s="138"/>
      <c r="S146" s="13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35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</row>
    <row r="147" spans="1:103" s="6" customFormat="1" outlineLevel="1">
      <c r="A147" s="1"/>
      <c r="C147" s="3"/>
      <c r="D147" s="26"/>
      <c r="E147" s="26"/>
      <c r="F147" s="11" t="s">
        <v>79</v>
      </c>
      <c r="H147" s="10"/>
      <c r="I147" s="10"/>
      <c r="J147" s="382"/>
      <c r="K147" s="7">
        <f>K132</f>
        <v>0</v>
      </c>
      <c r="L147" s="7">
        <f t="shared" ref="L147:Q147" si="29">L132</f>
        <v>0</v>
      </c>
      <c r="M147" s="7">
        <f t="shared" si="29"/>
        <v>0</v>
      </c>
      <c r="N147" s="7">
        <f t="shared" si="29"/>
        <v>0</v>
      </c>
      <c r="O147" s="7">
        <f t="shared" si="29"/>
        <v>0</v>
      </c>
      <c r="P147" s="7">
        <f t="shared" si="29"/>
        <v>0</v>
      </c>
      <c r="Q147" s="7">
        <f t="shared" si="29"/>
        <v>0</v>
      </c>
      <c r="R147" s="7">
        <f>R132</f>
        <v>0</v>
      </c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35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</row>
    <row r="148" spans="1:103" s="6" customFormat="1" outlineLevel="1">
      <c r="A148" s="1"/>
      <c r="C148" s="3"/>
      <c r="D148" s="26"/>
      <c r="E148" s="26"/>
      <c r="F148" s="3" t="s">
        <v>80</v>
      </c>
      <c r="H148" s="10"/>
      <c r="I148" s="10"/>
      <c r="J148" s="382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35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</row>
    <row r="149" spans="1:103" s="6" customFormat="1" outlineLevel="1">
      <c r="A149" s="1"/>
      <c r="C149" s="3"/>
      <c r="D149" s="26"/>
      <c r="E149" s="26"/>
      <c r="F149" s="10"/>
      <c r="G149" s="52" t="s">
        <v>63</v>
      </c>
      <c r="H149" s="10"/>
      <c r="I149" s="10"/>
      <c r="J149" s="382"/>
      <c r="K149" s="7">
        <f>'Core A '!K89+'Core B'!K89+'Project 1 - Name'!K94+'Project 2 - Name'!K89+'Project 3 Name'!K89+'Community Project'!K98+'Training Project'!K95</f>
        <v>0</v>
      </c>
      <c r="L149" s="7">
        <f>'Core A '!L89+'Core B'!L89+'Project 1 - Name'!L94+'Project 2 - Name'!L89+'Project 3 Name'!L89+'Community Project'!L98+'Training Project'!L95</f>
        <v>0</v>
      </c>
      <c r="M149" s="7">
        <f>'Core A '!M89+'Core B'!M89+'Project 1 - Name'!M94+'Project 2 - Name'!M89+'Project 3 Name'!M89+'Community Project'!M98+'Training Project'!M95</f>
        <v>0</v>
      </c>
      <c r="N149" s="7">
        <f>'Core A '!N89+'Core B'!N89+'Project 1 - Name'!N94+'Project 2 - Name'!N89+'Project 3 Name'!N89+'Community Project'!N98+'Training Project'!N95</f>
        <v>0</v>
      </c>
      <c r="O149" s="7">
        <f>'Core A '!O89+'Core B'!O89+'Project 1 - Name'!O94+'Project 2 - Name'!O89+'Project 3 Name'!O89+'Community Project'!O98+'Training Project'!O95</f>
        <v>0</v>
      </c>
      <c r="P149" s="7">
        <f>'Core A '!P89+'Core B'!P89+'Project 1 - Name'!P94+'Project 2 - Name'!P89+'Project 3 Name'!P89+'Community Project'!P98+'Training Project'!P95</f>
        <v>0</v>
      </c>
      <c r="Q149" s="7">
        <f>'Core A '!Q89+'Core B'!Q89+'Project 1 - Name'!Q94+'Project 2 - Name'!Q89+'Project 3 Name'!Q89+'Community Project'!Q98+'Training Project'!Q95</f>
        <v>0</v>
      </c>
      <c r="R149" s="7">
        <f>SUM(K149:Q149)</f>
        <v>0</v>
      </c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35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</row>
    <row r="150" spans="1:103" s="6" customFormat="1" outlineLevel="1">
      <c r="A150" s="1"/>
      <c r="C150" s="3"/>
      <c r="D150" s="26"/>
      <c r="E150" s="26"/>
      <c r="F150" s="10"/>
      <c r="G150" s="3" t="s">
        <v>81</v>
      </c>
      <c r="H150" s="10"/>
      <c r="I150" s="10"/>
      <c r="J150" s="382"/>
      <c r="K150" s="7">
        <f>-(K99+K104+K109+K114+K119+K124+K129)</f>
        <v>0</v>
      </c>
      <c r="L150" s="7">
        <f>-(L99+L104+L109+L114+L119+L124+L129)</f>
        <v>0</v>
      </c>
      <c r="M150" s="7">
        <f>-(M99+M104+M109+M114+M119+M124+M129)</f>
        <v>0</v>
      </c>
      <c r="N150" s="7">
        <f t="shared" ref="N150:Q150" si="30">-(N99+N104+N109+N114+N119+N124+N129)</f>
        <v>0</v>
      </c>
      <c r="O150" s="7">
        <f t="shared" si="30"/>
        <v>0</v>
      </c>
      <c r="P150" s="7">
        <f t="shared" si="30"/>
        <v>0</v>
      </c>
      <c r="Q150" s="7">
        <f t="shared" si="30"/>
        <v>0</v>
      </c>
      <c r="R150" s="7">
        <f t="shared" ref="R150:R152" si="31">SUM(K150:Q150)</f>
        <v>0</v>
      </c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35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</row>
    <row r="151" spans="1:103" s="6" customFormat="1" outlineLevel="1">
      <c r="A151" s="1"/>
      <c r="C151" s="3"/>
      <c r="D151" s="26"/>
      <c r="E151" s="26"/>
      <c r="F151" s="10"/>
      <c r="G151" s="3" t="s">
        <v>82</v>
      </c>
      <c r="H151" s="10"/>
      <c r="I151" s="10"/>
      <c r="J151" s="382"/>
      <c r="K151" s="7">
        <f>'Core A '!K91+'Core B'!K91+'Project 1 - Name'!K96+'Project 2 - Name'!K91+'Project 3 Name'!K91+'Community Project'!K100+'Training Project'!K97</f>
        <v>0</v>
      </c>
      <c r="L151" s="7">
        <f>'Core A '!L91+'Core B'!L91+'Project 1 - Name'!L96+'Project 2 - Name'!L91+'Project 3 Name'!L91+'Community Project'!L100+'Training Project'!L97</f>
        <v>0</v>
      </c>
      <c r="M151" s="7">
        <f>'Core A '!M91+'Core B'!M91+'Project 1 - Name'!M96+'Project 2 - Name'!M91+'Project 3 Name'!M91+'Community Project'!M100+'Training Project'!M97</f>
        <v>0</v>
      </c>
      <c r="N151" s="7">
        <f>'Core A '!N91+'Core B'!N91+'Project 1 - Name'!N96+'Project 2 - Name'!N91+'Project 3 Name'!N91+'Community Project'!N100+'Training Project'!N97</f>
        <v>0</v>
      </c>
      <c r="O151" s="7">
        <f>'Core A '!O91+'Core B'!O91+'Project 1 - Name'!O96+'Project 2 - Name'!O91+'Project 3 Name'!O91+'Community Project'!O100+'Training Project'!O97</f>
        <v>0</v>
      </c>
      <c r="P151" s="7">
        <f>'Core A '!P91+'Core B'!P91+'Project 1 - Name'!P96+'Project 2 - Name'!P91+'Project 3 Name'!P91+'Community Project'!P100+'Training Project'!P97</f>
        <v>0</v>
      </c>
      <c r="Q151" s="7">
        <f>'Core A '!Q91+'Core B'!Q91+'Project 1 - Name'!Q96+'Project 2 - Name'!Q91+'Project 3 Name'!Q91+'Community Project'!Q100+'Training Project'!Q97</f>
        <v>0</v>
      </c>
      <c r="R151" s="7">
        <f t="shared" si="31"/>
        <v>0</v>
      </c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35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</row>
    <row r="152" spans="1:103" s="6" customFormat="1" outlineLevel="1">
      <c r="A152" s="1"/>
      <c r="C152" s="3"/>
      <c r="D152" s="26"/>
      <c r="E152" s="26"/>
      <c r="F152" s="10"/>
      <c r="G152" s="3" t="s">
        <v>83</v>
      </c>
      <c r="H152" s="10"/>
      <c r="I152" s="10"/>
      <c r="J152" s="382"/>
      <c r="K152" s="7">
        <f>'Core A '!K92+'Core B'!K92+'Project 1 - Name'!K97+'Project 2 - Name'!K92+'Project 3 Name'!K92+'Community Project'!K101+'Training Project'!K98</f>
        <v>0</v>
      </c>
      <c r="L152" s="7">
        <f>'Core A '!L92+'Core B'!L92+'Project 1 - Name'!L97+'Project 2 - Name'!L92+'Project 3 Name'!L92+'Community Project'!L101+'Training Project'!L98</f>
        <v>0</v>
      </c>
      <c r="M152" s="7">
        <f>'Core A '!M92+'Core B'!M92+'Project 1 - Name'!M97+'Project 2 - Name'!M92+'Project 3 Name'!M92+'Community Project'!M101+'Training Project'!M98</f>
        <v>0</v>
      </c>
      <c r="N152" s="7">
        <f>'Core A '!N92+'Core B'!N92+'Project 1 - Name'!N97+'Project 2 - Name'!N92+'Project 3 Name'!N92+'Community Project'!N101+'Training Project'!N98</f>
        <v>0</v>
      </c>
      <c r="O152" s="7">
        <f>'Core A '!O92+'Core B'!O92+'Project 1 - Name'!O97+'Project 2 - Name'!O92+'Project 3 Name'!O92+'Community Project'!O101+'Training Project'!O98</f>
        <v>0</v>
      </c>
      <c r="P152" s="7">
        <f>'Core A '!P92+'Core B'!P92+'Project 1 - Name'!P97+'Project 2 - Name'!P92+'Project 3 Name'!P92+'Community Project'!P101+'Training Project'!P98</f>
        <v>0</v>
      </c>
      <c r="Q152" s="7">
        <f>'Core A '!Q92+'Core B'!Q92+'Project 1 - Name'!Q97+'Project 2 - Name'!Q92+'Project 3 Name'!Q92+'Community Project'!Q101+'Training Project'!Q98</f>
        <v>0</v>
      </c>
      <c r="R152" s="7">
        <f t="shared" si="31"/>
        <v>0</v>
      </c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35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</row>
    <row r="153" spans="1:103" s="6" customFormat="1" outlineLevel="1">
      <c r="A153" s="1"/>
      <c r="C153" s="3"/>
      <c r="D153" s="26"/>
      <c r="E153" s="26"/>
      <c r="F153" s="3" t="s">
        <v>84</v>
      </c>
      <c r="G153" s="10"/>
      <c r="H153" s="10"/>
      <c r="I153" s="10"/>
      <c r="J153" s="382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35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</row>
    <row r="154" spans="1:103" s="6" customFormat="1" outlineLevel="1">
      <c r="A154" s="1"/>
      <c r="C154" s="3"/>
      <c r="D154" s="26"/>
      <c r="E154" s="26"/>
      <c r="G154" s="10" t="s">
        <v>85</v>
      </c>
      <c r="H154" s="10"/>
      <c r="I154" s="10"/>
      <c r="J154" s="382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35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</row>
    <row r="155" spans="1:103" s="6" customFormat="1" outlineLevel="1">
      <c r="A155" s="1"/>
      <c r="C155" s="3"/>
      <c r="D155" s="26"/>
      <c r="E155" s="26"/>
      <c r="G155" s="10" t="s">
        <v>86</v>
      </c>
      <c r="H155" s="10"/>
      <c r="I155" s="10"/>
      <c r="J155" s="382"/>
      <c r="K155" s="58">
        <f>'Project 1 - Name'!K100+'Project 2 - Name'!K95+'Project 3 Name'!K95+'Community Project'!K104+'Training Project'!K101</f>
        <v>0</v>
      </c>
      <c r="L155" s="58">
        <f>'Project 1 - Name'!L100+'Project 2 - Name'!L95+'Project 3 Name'!L95+'Community Project'!L104+'Training Project'!L101</f>
        <v>0</v>
      </c>
      <c r="M155" s="58">
        <f>'Project 1 - Name'!M100+'Project 2 - Name'!M95+'Project 3 Name'!M95+'Community Project'!M104+'Training Project'!M101</f>
        <v>0</v>
      </c>
      <c r="N155" s="58">
        <f>'Project 1 - Name'!N100+'Project 2 - Name'!N95+'Project 3 Name'!N95+'Community Project'!N104+'Training Project'!N101</f>
        <v>0</v>
      </c>
      <c r="O155" s="58">
        <f>'Project 1 - Name'!O100+'Project 2 - Name'!O95+'Project 3 Name'!O95+'Community Project'!O104+'Training Project'!O101</f>
        <v>0</v>
      </c>
      <c r="P155" s="58">
        <f>'Project 1 - Name'!P100+'Project 2 - Name'!P95+'Project 3 Name'!P95+'Community Project'!P104+'Training Project'!P101</f>
        <v>0</v>
      </c>
      <c r="Q155" s="58">
        <f>'Project 1 - Name'!Q100+'Project 2 - Name'!Q95+'Project 3 Name'!Q95+'Community Project'!Q104+'Training Project'!Q101</f>
        <v>0</v>
      </c>
      <c r="R155" s="7">
        <f t="shared" ref="R155" si="32">SUM(K155:Q155)</f>
        <v>0</v>
      </c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35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</row>
    <row r="156" spans="1:103" s="6" customFormat="1" outlineLevel="1">
      <c r="A156" s="1"/>
      <c r="C156" s="3"/>
      <c r="D156" s="26"/>
      <c r="E156" s="26"/>
      <c r="F156" s="10"/>
      <c r="G156" s="22"/>
      <c r="H156" s="10"/>
      <c r="I156" s="10"/>
      <c r="J156" s="382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35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</row>
    <row r="157" spans="1:103" s="6" customFormat="1" outlineLevel="1">
      <c r="A157" s="1"/>
      <c r="C157" s="3"/>
      <c r="D157" s="26"/>
      <c r="E157" s="26"/>
      <c r="F157" s="10"/>
      <c r="G157" s="10"/>
      <c r="H157" s="10"/>
      <c r="I157" s="10"/>
      <c r="J157" s="382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35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</row>
    <row r="158" spans="1:103" s="6" customFormat="1" outlineLevel="1">
      <c r="A158" s="1"/>
      <c r="C158" s="3"/>
      <c r="D158" s="26"/>
      <c r="E158" s="26"/>
      <c r="F158" s="10"/>
      <c r="G158" s="10"/>
      <c r="H158" s="10"/>
      <c r="I158" s="10"/>
      <c r="J158" s="382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35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</row>
    <row r="159" spans="1:103" s="6" customFormat="1">
      <c r="A159" s="1"/>
      <c r="C159" s="3"/>
      <c r="D159" s="26"/>
      <c r="E159" s="26"/>
      <c r="F159" s="3" t="s">
        <v>87</v>
      </c>
      <c r="G159" s="10"/>
      <c r="H159" s="10"/>
      <c r="I159" s="10"/>
      <c r="J159" s="382"/>
      <c r="K159" s="7">
        <f>SUM(K147:K158)</f>
        <v>0</v>
      </c>
      <c r="L159" s="7">
        <f t="shared" ref="L159:Q159" si="33">SUM(L147:L158)</f>
        <v>0</v>
      </c>
      <c r="M159" s="7">
        <f t="shared" si="33"/>
        <v>0</v>
      </c>
      <c r="N159" s="7">
        <f t="shared" si="33"/>
        <v>0</v>
      </c>
      <c r="O159" s="7">
        <f t="shared" si="33"/>
        <v>0</v>
      </c>
      <c r="P159" s="7">
        <f t="shared" si="33"/>
        <v>0</v>
      </c>
      <c r="Q159" s="7">
        <f t="shared" si="33"/>
        <v>0</v>
      </c>
      <c r="R159" s="7">
        <f t="shared" ref="R159" si="34">SUM(R147:R158)</f>
        <v>0</v>
      </c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35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</row>
    <row r="160" spans="1:103" s="6" customFormat="1">
      <c r="A160" s="1"/>
      <c r="B160" s="61"/>
      <c r="C160" s="3"/>
      <c r="D160" s="26"/>
      <c r="E160" s="26"/>
      <c r="G160" s="10"/>
      <c r="H160" s="84"/>
      <c r="I160" s="84"/>
      <c r="J160" s="390"/>
      <c r="K160" s="7">
        <f>K159*$K$161</f>
        <v>0</v>
      </c>
      <c r="L160" s="7">
        <f t="shared" ref="L160:Q160" si="35">L159*$K$161</f>
        <v>0</v>
      </c>
      <c r="M160" s="7">
        <f t="shared" si="35"/>
        <v>0</v>
      </c>
      <c r="N160" s="7">
        <f t="shared" si="35"/>
        <v>0</v>
      </c>
      <c r="O160" s="7">
        <f t="shared" si="35"/>
        <v>0</v>
      </c>
      <c r="P160" s="7">
        <f t="shared" si="35"/>
        <v>0</v>
      </c>
      <c r="Q160" s="7">
        <f t="shared" si="35"/>
        <v>0</v>
      </c>
      <c r="R160" s="7">
        <f>R159*$H$160</f>
        <v>0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35"/>
      <c r="AT160" s="9"/>
      <c r="AU160" s="9"/>
      <c r="AV160" s="9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  <c r="BN160" s="62"/>
    </row>
    <row r="161" spans="1:66" s="6" customFormat="1">
      <c r="A161" s="1"/>
      <c r="C161" s="3"/>
      <c r="D161" s="10"/>
      <c r="E161" s="10"/>
      <c r="F161" s="10" t="s">
        <v>88</v>
      </c>
      <c r="G161" s="10"/>
      <c r="H161" s="10"/>
      <c r="I161" s="10"/>
      <c r="J161" s="382"/>
      <c r="K161" s="121">
        <v>0.625</v>
      </c>
      <c r="L161" s="121">
        <v>0.625</v>
      </c>
      <c r="M161" s="121">
        <v>0.625</v>
      </c>
      <c r="N161" s="121">
        <v>0.625</v>
      </c>
      <c r="O161" s="121">
        <v>0.625</v>
      </c>
      <c r="P161" s="121">
        <v>0.625</v>
      </c>
      <c r="Q161" s="121">
        <v>0.625</v>
      </c>
      <c r="R161" s="7">
        <f>R160-R133</f>
        <v>0</v>
      </c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35"/>
      <c r="AT161" s="9"/>
      <c r="AU161" s="9"/>
      <c r="AV161" s="9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</row>
    <row r="162" spans="1:66" s="6" customFormat="1">
      <c r="A162" s="1"/>
      <c r="C162" s="3"/>
      <c r="D162" s="10"/>
      <c r="E162" s="10"/>
      <c r="F162" s="10"/>
      <c r="G162" s="10"/>
      <c r="H162" s="10"/>
      <c r="I162" s="10"/>
      <c r="J162" s="382"/>
      <c r="K162" s="52"/>
      <c r="L162" s="52"/>
      <c r="M162" s="52"/>
      <c r="N162" s="52"/>
      <c r="O162" s="52"/>
      <c r="P162" s="52"/>
      <c r="Q162" s="52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35"/>
      <c r="AT162" s="9"/>
      <c r="AU162" s="9"/>
      <c r="AV162" s="9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  <c r="BN162" s="62"/>
    </row>
    <row r="163" spans="1:66">
      <c r="B163" s="13" t="s">
        <v>89</v>
      </c>
      <c r="D163" s="10" t="s">
        <v>13</v>
      </c>
      <c r="E163" s="10" t="s">
        <v>14</v>
      </c>
      <c r="F163" s="10" t="s">
        <v>15</v>
      </c>
      <c r="G163" s="10" t="s">
        <v>16</v>
      </c>
      <c r="H163" s="10" t="s">
        <v>17</v>
      </c>
      <c r="I163" s="10" t="s">
        <v>30</v>
      </c>
      <c r="J163" s="10" t="s">
        <v>31</v>
      </c>
    </row>
    <row r="164" spans="1:66" outlineLevel="1">
      <c r="B164" s="99" t="s">
        <v>90</v>
      </c>
      <c r="C164" s="64" t="s">
        <v>91</v>
      </c>
      <c r="D164" s="65">
        <v>12</v>
      </c>
      <c r="E164" s="65">
        <v>12</v>
      </c>
      <c r="F164" s="65">
        <v>12</v>
      </c>
      <c r="G164" s="65">
        <v>12</v>
      </c>
      <c r="H164" s="65">
        <v>12</v>
      </c>
      <c r="I164" s="65">
        <v>12</v>
      </c>
      <c r="J164" s="391">
        <v>12</v>
      </c>
    </row>
    <row r="165" spans="1:66" outlineLevel="1">
      <c r="B165" s="100" t="s">
        <v>92</v>
      </c>
      <c r="C165" s="64" t="s">
        <v>93</v>
      </c>
      <c r="D165" s="65">
        <v>0</v>
      </c>
      <c r="E165" s="65">
        <v>0</v>
      </c>
      <c r="F165" s="65">
        <v>0</v>
      </c>
      <c r="G165" s="65">
        <v>0</v>
      </c>
      <c r="H165" s="65">
        <v>0</v>
      </c>
      <c r="I165" s="65">
        <v>0</v>
      </c>
      <c r="J165" s="391">
        <v>0</v>
      </c>
      <c r="K165" s="98"/>
      <c r="L165" s="98"/>
      <c r="M165" s="98"/>
      <c r="N165" s="98"/>
      <c r="O165" s="98"/>
      <c r="P165" s="98"/>
      <c r="Q165" s="98"/>
    </row>
    <row r="166" spans="1:66" outlineLevel="1">
      <c r="K166" s="98"/>
      <c r="L166" s="98"/>
      <c r="M166" s="98"/>
      <c r="N166" s="98"/>
      <c r="O166" s="98"/>
      <c r="P166" s="98"/>
      <c r="Q166" s="98"/>
    </row>
    <row r="167" spans="1:66">
      <c r="C167" s="64" t="s">
        <v>94</v>
      </c>
      <c r="D167" s="65">
        <f>D164+D165</f>
        <v>12</v>
      </c>
      <c r="E167" s="65">
        <f>E164+E165</f>
        <v>12</v>
      </c>
      <c r="F167" s="65">
        <f>F164+F165</f>
        <v>12</v>
      </c>
      <c r="G167" s="65">
        <f>G164+G165</f>
        <v>12</v>
      </c>
      <c r="H167" s="65">
        <f>H164+H165</f>
        <v>12</v>
      </c>
      <c r="I167" s="65">
        <f t="shared" ref="I167:J167" si="36">I164+I165</f>
        <v>12</v>
      </c>
      <c r="J167" s="391">
        <f t="shared" si="36"/>
        <v>12</v>
      </c>
      <c r="K167" s="98"/>
      <c r="L167" s="98"/>
      <c r="M167" s="98"/>
      <c r="N167" s="98"/>
      <c r="O167" s="98"/>
      <c r="P167" s="98"/>
      <c r="Q167" s="98"/>
    </row>
    <row r="168" spans="1:66"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</row>
    <row r="169" spans="1:66">
      <c r="D169" s="125">
        <v>1.03</v>
      </c>
    </row>
    <row r="170" spans="1:66">
      <c r="D170" s="125">
        <v>1.03</v>
      </c>
    </row>
    <row r="172" spans="1:66" s="93" customFormat="1">
      <c r="A172" s="92"/>
      <c r="E172" s="94"/>
      <c r="F172" s="94"/>
      <c r="G172" s="94"/>
      <c r="H172" s="94"/>
      <c r="I172" s="94"/>
      <c r="J172" s="392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O172" s="79"/>
      <c r="AP172" s="79"/>
      <c r="AQ172" s="79"/>
      <c r="AR172" s="79"/>
      <c r="AS172" s="95"/>
    </row>
    <row r="173" spans="1:66" s="93" customFormat="1">
      <c r="A173" s="92"/>
      <c r="E173" s="94"/>
      <c r="F173" s="94"/>
      <c r="G173" s="94"/>
      <c r="H173" s="94"/>
      <c r="I173" s="94"/>
      <c r="J173" s="392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  <c r="AO173" s="79"/>
      <c r="AP173" s="79"/>
      <c r="AQ173" s="79"/>
      <c r="AR173" s="79"/>
      <c r="AS173" s="95"/>
    </row>
    <row r="174" spans="1:66" s="93" customFormat="1">
      <c r="A174" s="92"/>
      <c r="E174" s="94"/>
      <c r="F174" s="94"/>
      <c r="G174" s="94"/>
      <c r="H174" s="94"/>
      <c r="I174" s="94"/>
      <c r="J174" s="392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O174" s="79"/>
      <c r="AP174" s="79"/>
      <c r="AQ174" s="79"/>
      <c r="AR174" s="79"/>
      <c r="AS174" s="95"/>
    </row>
    <row r="175" spans="1:66" s="93" customFormat="1">
      <c r="A175" s="92"/>
      <c r="E175" s="94"/>
      <c r="F175" s="94"/>
      <c r="G175" s="94"/>
      <c r="H175" s="94"/>
      <c r="I175" s="94"/>
      <c r="J175" s="392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  <c r="AN175" s="79"/>
      <c r="AO175" s="79"/>
      <c r="AP175" s="79"/>
      <c r="AQ175" s="79"/>
      <c r="AR175" s="79"/>
      <c r="AS175" s="95"/>
    </row>
    <row r="176" spans="1:66" s="93" customFormat="1">
      <c r="A176" s="92"/>
      <c r="E176" s="94"/>
      <c r="F176" s="94"/>
      <c r="G176" s="94"/>
      <c r="H176" s="94"/>
      <c r="I176" s="94"/>
      <c r="J176" s="392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79"/>
      <c r="AO176" s="79"/>
      <c r="AP176" s="79"/>
      <c r="AQ176" s="79"/>
      <c r="AR176" s="79"/>
      <c r="AS176" s="95"/>
    </row>
    <row r="177" spans="1:45" s="93" customFormat="1">
      <c r="A177" s="92"/>
      <c r="J177" s="393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95"/>
    </row>
    <row r="178" spans="1:45" s="93" customFormat="1">
      <c r="A178" s="92"/>
      <c r="J178" s="393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  <c r="AS178" s="95"/>
    </row>
    <row r="179" spans="1:45" s="93" customFormat="1">
      <c r="A179" s="92"/>
      <c r="B179" s="96"/>
      <c r="D179" s="97"/>
      <c r="E179" s="97"/>
      <c r="F179" s="97"/>
      <c r="G179" s="97"/>
      <c r="H179" s="97"/>
      <c r="I179" s="97"/>
      <c r="J179" s="394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95"/>
    </row>
    <row r="180" spans="1:45" s="93" customFormat="1">
      <c r="A180" s="92"/>
      <c r="B180" s="96"/>
      <c r="D180" s="95"/>
      <c r="E180" s="94"/>
      <c r="F180" s="94"/>
      <c r="G180" s="94"/>
      <c r="H180" s="94"/>
      <c r="I180" s="94"/>
      <c r="J180" s="392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79"/>
      <c r="AS180" s="95"/>
    </row>
    <row r="181" spans="1:45" s="93" customFormat="1">
      <c r="A181" s="92"/>
      <c r="J181" s="393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9"/>
      <c r="AS181" s="95"/>
    </row>
    <row r="182" spans="1:45" s="93" customFormat="1">
      <c r="A182" s="92"/>
      <c r="J182" s="393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95"/>
    </row>
    <row r="183" spans="1:45" s="93" customFormat="1">
      <c r="A183" s="92"/>
      <c r="J183" s="393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9"/>
      <c r="AR183" s="79"/>
      <c r="AS183" s="95"/>
    </row>
    <row r="184" spans="1:45" s="93" customFormat="1">
      <c r="A184" s="92"/>
      <c r="J184" s="393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95"/>
    </row>
    <row r="185" spans="1:45" s="93" customFormat="1">
      <c r="A185" s="92"/>
      <c r="J185" s="393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95"/>
    </row>
    <row r="186" spans="1:45" s="93" customFormat="1">
      <c r="A186" s="92"/>
      <c r="J186" s="393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  <c r="AR186" s="79"/>
      <c r="AS186" s="95"/>
    </row>
    <row r="187" spans="1:45" s="93" customFormat="1">
      <c r="A187" s="92"/>
      <c r="J187" s="393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  <c r="AR187" s="79"/>
      <c r="AS187" s="95"/>
    </row>
    <row r="188" spans="1:45" s="93" customFormat="1">
      <c r="A188" s="92"/>
      <c r="J188" s="393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  <c r="AR188" s="79"/>
      <c r="AS188" s="95"/>
    </row>
    <row r="189" spans="1:45" s="93" customFormat="1">
      <c r="A189" s="92"/>
      <c r="J189" s="393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  <c r="AR189" s="79"/>
      <c r="AS189" s="95"/>
    </row>
  </sheetData>
  <mergeCells count="1">
    <mergeCell ref="AS39:AX39"/>
  </mergeCells>
  <phoneticPr fontId="0" type="noConversion"/>
  <printOptions horizontalCentered="1"/>
  <pageMargins left="0" right="0" top="0.3" bottom="0.5" header="0.5" footer="0.25"/>
  <pageSetup scale="64" orientation="landscape" horizontalDpi="4294967292" verticalDpi="144" r:id="rId1"/>
  <headerFooter alignWithMargins="0">
    <oddFooter>&amp;L&amp;F&amp;R&amp;A
&amp;D    &amp;T</oddFooter>
  </headerFooter>
  <rowBreaks count="1" manualBreakCount="1">
    <brk id="73" max="13" man="1"/>
  </rowBreaks>
  <ignoredErrors>
    <ignoredError sqref="K39 K52 K62 K72" emptyCellReferenc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</sheetPr>
  <dimension ref="A1:BY139"/>
  <sheetViews>
    <sheetView topLeftCell="A79" zoomScale="90" workbookViewId="0">
      <pane xSplit="2" topLeftCell="C1" activePane="topRight" state="frozen"/>
      <selection pane="topRight" activeCell="K88" sqref="K88:Q88"/>
    </sheetView>
  </sheetViews>
  <sheetFormatPr defaultColWidth="9.140625" defaultRowHeight="15"/>
  <cols>
    <col min="1" max="1" width="8.140625" style="1" customWidth="1"/>
    <col min="2" max="2" width="30.140625" style="13" customWidth="1"/>
    <col min="3" max="3" width="29.85546875" style="13" customWidth="1"/>
    <col min="4" max="4" width="13.28515625" style="13" customWidth="1"/>
    <col min="5" max="5" width="12.28515625" style="13" customWidth="1"/>
    <col min="6" max="10" width="10.7109375" style="13" customWidth="1"/>
    <col min="11" max="17" width="14.42578125" style="7" bestFit="1" customWidth="1"/>
    <col min="18" max="18" width="13.140625" style="7" customWidth="1"/>
    <col min="19" max="19" width="13.140625" style="63" customWidth="1"/>
    <col min="20" max="20" width="11.140625" style="13" customWidth="1"/>
    <col min="21" max="16384" width="9.140625" style="13"/>
  </cols>
  <sheetData>
    <row r="1" spans="1:77" s="6" customFormat="1">
      <c r="A1" s="1"/>
      <c r="B1" s="2" t="s">
        <v>0</v>
      </c>
      <c r="C1" s="91"/>
      <c r="D1" s="4" t="s">
        <v>1</v>
      </c>
      <c r="E1" s="5"/>
      <c r="K1" s="7"/>
      <c r="L1" s="7"/>
      <c r="M1" s="7"/>
      <c r="N1" s="7"/>
      <c r="O1" s="7"/>
      <c r="P1" s="7"/>
      <c r="Q1" s="7"/>
      <c r="R1" s="7"/>
      <c r="S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</row>
    <row r="2" spans="1:77" s="6" customFormat="1">
      <c r="A2" s="1"/>
      <c r="B2" s="70" t="s">
        <v>2</v>
      </c>
      <c r="C2" s="143"/>
      <c r="D2" s="51" t="s">
        <v>4</v>
      </c>
      <c r="E2" s="152"/>
      <c r="F2" s="12"/>
      <c r="K2" s="151"/>
      <c r="L2" s="7"/>
      <c r="M2" s="7"/>
      <c r="N2" s="7"/>
      <c r="O2" s="7"/>
      <c r="P2" s="7"/>
      <c r="Q2" s="7"/>
      <c r="R2" s="7"/>
      <c r="S2" s="8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</row>
    <row r="3" spans="1:77" s="6" customFormat="1">
      <c r="A3" s="1"/>
      <c r="B3" s="71" t="s">
        <v>5</v>
      </c>
      <c r="C3" s="143"/>
      <c r="D3" s="51" t="s">
        <v>95</v>
      </c>
      <c r="K3" s="7"/>
      <c r="L3" s="7"/>
      <c r="M3" s="7"/>
      <c r="N3" s="7"/>
      <c r="O3" s="7"/>
      <c r="P3" s="7"/>
      <c r="Q3" s="7"/>
      <c r="R3" s="7"/>
      <c r="S3" s="8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77" s="6" customFormat="1">
      <c r="A4" s="1"/>
      <c r="B4" s="51" t="s">
        <v>6</v>
      </c>
      <c r="C4" s="151"/>
      <c r="D4" s="14" t="s">
        <v>96</v>
      </c>
      <c r="E4" s="129"/>
      <c r="K4" s="88"/>
      <c r="L4" s="15"/>
      <c r="M4" s="7"/>
      <c r="N4" s="7"/>
      <c r="O4" s="7"/>
      <c r="P4" s="7"/>
      <c r="Q4" s="7"/>
      <c r="R4" s="7"/>
      <c r="S4" s="16"/>
      <c r="T4" s="10"/>
      <c r="U4" s="10"/>
      <c r="V4" s="10"/>
      <c r="W4" s="10"/>
      <c r="X4" s="10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s="6" customFormat="1">
      <c r="A5" s="1"/>
      <c r="B5" s="51" t="s">
        <v>8</v>
      </c>
      <c r="C5" s="151"/>
      <c r="D5" s="14" t="s">
        <v>9</v>
      </c>
      <c r="K5" s="88"/>
      <c r="L5" s="15"/>
      <c r="M5" s="133"/>
      <c r="N5" s="7"/>
      <c r="O5" s="7"/>
      <c r="P5" s="7"/>
      <c r="Q5" s="7"/>
      <c r="R5" s="7"/>
      <c r="S5" s="16"/>
      <c r="T5" s="10"/>
      <c r="U5" s="10"/>
      <c r="V5" s="10"/>
      <c r="W5" s="10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77" s="6" customFormat="1">
      <c r="A6" s="1"/>
      <c r="B6" s="82" t="s">
        <v>10</v>
      </c>
      <c r="C6" s="83">
        <v>212100</v>
      </c>
      <c r="D6" s="14"/>
      <c r="K6" s="15"/>
      <c r="L6" s="15"/>
      <c r="M6" s="133"/>
      <c r="N6" s="7"/>
      <c r="O6" s="7"/>
      <c r="P6" s="7"/>
      <c r="Q6" s="7"/>
      <c r="R6" s="7"/>
      <c r="S6" s="16"/>
      <c r="T6" s="10"/>
      <c r="U6" s="10"/>
      <c r="V6" s="10"/>
      <c r="W6" s="10"/>
      <c r="X6" s="10"/>
      <c r="Y6" s="10"/>
      <c r="Z6" s="10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s="6" customFormat="1">
      <c r="A7" s="1"/>
      <c r="B7" s="51"/>
      <c r="C7" s="3"/>
      <c r="D7" s="14"/>
      <c r="K7" s="15"/>
      <c r="L7" s="15"/>
      <c r="M7" s="7"/>
      <c r="N7" s="7"/>
      <c r="O7" s="7"/>
      <c r="P7" s="7"/>
      <c r="Q7" s="7"/>
      <c r="R7" s="7"/>
      <c r="S7" s="16"/>
      <c r="T7" s="10"/>
      <c r="U7" s="10"/>
      <c r="V7" s="10"/>
      <c r="W7" s="10"/>
      <c r="X7" s="10"/>
      <c r="Y7" s="10"/>
      <c r="Z7" s="10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</row>
    <row r="8" spans="1:77" s="6" customFormat="1">
      <c r="A8" s="1"/>
      <c r="B8" s="51"/>
      <c r="C8" s="3"/>
      <c r="D8" s="14"/>
      <c r="K8" s="90"/>
      <c r="L8" s="15"/>
      <c r="M8" s="7"/>
      <c r="N8" s="7"/>
      <c r="O8" s="7"/>
      <c r="P8" s="7"/>
      <c r="Q8" s="7"/>
      <c r="R8" s="7"/>
      <c r="S8" s="16"/>
      <c r="T8" s="10"/>
      <c r="U8" s="10"/>
      <c r="V8" s="10"/>
      <c r="W8" s="10"/>
      <c r="X8" s="10"/>
      <c r="Y8" s="9"/>
      <c r="Z8" s="9"/>
      <c r="AA8" s="9"/>
      <c r="AB8" s="18" t="s">
        <v>13</v>
      </c>
      <c r="AC8" s="18" t="s">
        <v>14</v>
      </c>
      <c r="AD8" s="18" t="s">
        <v>15</v>
      </c>
      <c r="AE8" s="18" t="s">
        <v>16</v>
      </c>
      <c r="AF8" s="18" t="s">
        <v>17</v>
      </c>
      <c r="AG8" s="9"/>
      <c r="AH8" s="9"/>
      <c r="AI8" s="9"/>
      <c r="AJ8" s="9"/>
      <c r="AK8" s="9"/>
      <c r="AL8" s="9"/>
      <c r="AM8" s="9"/>
      <c r="AN8" s="9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</row>
    <row r="9" spans="1:77" s="6" customFormat="1">
      <c r="A9" s="1"/>
      <c r="C9" s="3"/>
      <c r="D9" s="15"/>
      <c r="J9" s="75"/>
      <c r="K9" s="15"/>
      <c r="L9" s="15"/>
      <c r="M9" s="15"/>
      <c r="N9" s="15"/>
      <c r="O9" s="15"/>
      <c r="P9" s="15"/>
      <c r="Q9" s="15"/>
      <c r="R9" s="7"/>
      <c r="S9" s="9"/>
      <c r="T9" s="10"/>
      <c r="U9" s="10"/>
      <c r="V9" s="10"/>
      <c r="W9" s="9"/>
      <c r="X9" s="9"/>
      <c r="Y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</row>
    <row r="10" spans="1:77" s="10" customFormat="1">
      <c r="A10" s="17" t="s">
        <v>26</v>
      </c>
      <c r="B10" s="19" t="s">
        <v>27</v>
      </c>
      <c r="C10" s="18" t="s">
        <v>28</v>
      </c>
      <c r="D10" s="18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0" t="s">
        <v>29</v>
      </c>
      <c r="K10" s="18" t="s">
        <v>13</v>
      </c>
      <c r="L10" s="18" t="s">
        <v>14</v>
      </c>
      <c r="M10" s="18" t="s">
        <v>15</v>
      </c>
      <c r="N10" s="18" t="s">
        <v>16</v>
      </c>
      <c r="O10" s="18" t="s">
        <v>17</v>
      </c>
      <c r="P10" s="18" t="s">
        <v>30</v>
      </c>
      <c r="Q10" s="18" t="s">
        <v>31</v>
      </c>
      <c r="R10" s="20" t="s">
        <v>32</v>
      </c>
      <c r="S10" s="22" t="s">
        <v>98</v>
      </c>
      <c r="T10" s="22" t="s">
        <v>99</v>
      </c>
      <c r="U10" s="22" t="s">
        <v>100</v>
      </c>
      <c r="V10" s="22" t="s">
        <v>101</v>
      </c>
      <c r="W10" s="22" t="s">
        <v>102</v>
      </c>
      <c r="X10" s="22" t="s">
        <v>103</v>
      </c>
      <c r="Y10" s="22" t="s">
        <v>104</v>
      </c>
      <c r="Z10" s="22" t="s">
        <v>143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77" s="10" customFormat="1">
      <c r="A11" s="17" t="s">
        <v>41</v>
      </c>
      <c r="D11" s="18" t="s">
        <v>13</v>
      </c>
      <c r="E11" s="18" t="s">
        <v>14</v>
      </c>
      <c r="F11" s="18" t="s">
        <v>15</v>
      </c>
      <c r="G11" s="18" t="s">
        <v>16</v>
      </c>
      <c r="H11" s="18" t="s">
        <v>17</v>
      </c>
      <c r="I11" s="18" t="s">
        <v>30</v>
      </c>
      <c r="J11" s="180" t="s">
        <v>31</v>
      </c>
      <c r="K11" s="35" t="s">
        <v>145</v>
      </c>
      <c r="L11" s="35" t="s">
        <v>146</v>
      </c>
      <c r="M11" s="35" t="s">
        <v>147</v>
      </c>
      <c r="N11" s="35" t="s">
        <v>148</v>
      </c>
      <c r="O11" s="35" t="s">
        <v>149</v>
      </c>
      <c r="P11" s="35" t="s">
        <v>150</v>
      </c>
      <c r="Q11" s="35" t="s">
        <v>151</v>
      </c>
      <c r="R11" s="7"/>
      <c r="S11" s="16" t="s">
        <v>42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77" s="6" customFormat="1" ht="17.25" customHeight="1">
      <c r="A12" s="1"/>
      <c r="C12" s="3"/>
      <c r="D12" s="18"/>
      <c r="E12" s="18"/>
      <c r="F12" s="18"/>
      <c r="G12" s="18"/>
      <c r="H12" s="18"/>
      <c r="I12" s="18"/>
      <c r="J12" s="180"/>
      <c r="K12" s="7"/>
      <c r="L12" s="7"/>
      <c r="M12" s="7"/>
      <c r="N12" s="7"/>
      <c r="O12" s="7"/>
      <c r="P12" s="7"/>
      <c r="Q12" s="7"/>
      <c r="R12" s="7"/>
      <c r="S12" s="16"/>
      <c r="T12" s="10"/>
      <c r="U12" s="10"/>
      <c r="V12" s="10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</row>
    <row r="13" spans="1:77" s="6" customFormat="1" ht="15.75" customHeight="1">
      <c r="A13" s="113">
        <v>5010</v>
      </c>
      <c r="B13" s="139"/>
      <c r="C13" s="33" t="s">
        <v>201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7">
        <f>ROUND((SUM(D13*T13)*$D$114/12+SUM(D13*U13)*$D$115/12),0)</f>
        <v>0</v>
      </c>
      <c r="L13" s="27">
        <f t="shared" ref="L13:Q13" si="0">ROUND((SUM(E13*U13)*$D$114/12+SUM(E13*V13)*$D$115/12),0)</f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 t="shared" si="0"/>
        <v>0</v>
      </c>
      <c r="Q13" s="27">
        <f t="shared" si="0"/>
        <v>0</v>
      </c>
      <c r="R13" s="7">
        <f>SUM(K13:Q13)</f>
        <v>0</v>
      </c>
      <c r="S13" s="29">
        <v>0</v>
      </c>
      <c r="T13" s="30">
        <f t="shared" ref="T13:AA20" si="1">IF(S13*$D$119&gt;$C$6,$C$6,S13*$D$119)</f>
        <v>0</v>
      </c>
      <c r="U13" s="30">
        <f t="shared" si="1"/>
        <v>0</v>
      </c>
      <c r="V13" s="30">
        <f t="shared" si="1"/>
        <v>0</v>
      </c>
      <c r="W13" s="30">
        <f t="shared" si="1"/>
        <v>0</v>
      </c>
      <c r="X13" s="30">
        <f t="shared" si="1"/>
        <v>0</v>
      </c>
      <c r="Y13" s="30">
        <f t="shared" si="1"/>
        <v>0</v>
      </c>
      <c r="Z13" s="30">
        <f t="shared" si="1"/>
        <v>0</v>
      </c>
      <c r="AA13" s="30">
        <f t="shared" si="1"/>
        <v>0</v>
      </c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s="6" customFormat="1" ht="13.5" customHeight="1">
      <c r="A14" s="113">
        <v>5010</v>
      </c>
      <c r="B14" s="139"/>
      <c r="C14" s="33" t="s">
        <v>201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300">
        <f t="shared" ref="K14:K23" si="2">ROUND((SUM(D14*S14)*$D$114/12+SUM(D14*T14)*$D$115/12),0)</f>
        <v>0</v>
      </c>
      <c r="L14" s="300">
        <f t="shared" ref="L14:L18" si="3">ROUND((SUM(E14*T14)*$D$114/12+SUM(E14*U14)*$D$115/12),0)</f>
        <v>0</v>
      </c>
      <c r="M14" s="300">
        <f t="shared" ref="M14:M18" si="4">ROUND((SUM(F14*U14)*$D$114/12+SUM(F14*V14)*$D$115/12),0)</f>
        <v>0</v>
      </c>
      <c r="N14" s="300">
        <f t="shared" ref="N14:N18" si="5">ROUND((SUM(G14*V14)*$D$114/12+SUM(G14*W14)*$D$115/12),0)</f>
        <v>0</v>
      </c>
      <c r="O14" s="300">
        <f t="shared" ref="O14:O18" si="6">ROUND((SUM(H14*W14)*$D$114/12+SUM(H14*X14)*$D$115/12),0)</f>
        <v>0</v>
      </c>
      <c r="P14" s="300">
        <f t="shared" ref="P14:P18" si="7">ROUND((SUM(I14*X14)*$D$114/12+SUM(I14*Y14)*$D$115/12),0)</f>
        <v>0</v>
      </c>
      <c r="Q14" s="300">
        <f t="shared" ref="Q14:Q18" si="8">ROUND((SUM(J14*Y14)*$D$114/12+SUM(J14*Z14)*$D$115/12),0)</f>
        <v>0</v>
      </c>
      <c r="R14" s="7">
        <f t="shared" ref="R14:R24" si="9">SUM(K14:Q14)</f>
        <v>0</v>
      </c>
      <c r="S14" s="29">
        <v>0</v>
      </c>
      <c r="T14" s="30">
        <f t="shared" si="1"/>
        <v>0</v>
      </c>
      <c r="U14" s="30">
        <f t="shared" si="1"/>
        <v>0</v>
      </c>
      <c r="V14" s="30">
        <f t="shared" si="1"/>
        <v>0</v>
      </c>
      <c r="W14" s="30">
        <f t="shared" si="1"/>
        <v>0</v>
      </c>
      <c r="X14" s="30">
        <f t="shared" si="1"/>
        <v>0</v>
      </c>
      <c r="Y14" s="30">
        <f t="shared" si="1"/>
        <v>0</v>
      </c>
      <c r="Z14" s="30">
        <f t="shared" si="1"/>
        <v>0</v>
      </c>
      <c r="AA14" s="30">
        <f t="shared" si="1"/>
        <v>0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</row>
    <row r="15" spans="1:77" s="6" customFormat="1" ht="13.5" customHeight="1">
      <c r="A15" s="113">
        <v>5010</v>
      </c>
      <c r="B15" s="139"/>
      <c r="C15" s="33" t="s">
        <v>213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300">
        <f t="shared" si="2"/>
        <v>0</v>
      </c>
      <c r="L15" s="300">
        <f t="shared" si="3"/>
        <v>0</v>
      </c>
      <c r="M15" s="300">
        <f t="shared" si="4"/>
        <v>0</v>
      </c>
      <c r="N15" s="300">
        <f t="shared" si="5"/>
        <v>0</v>
      </c>
      <c r="O15" s="300">
        <f t="shared" si="6"/>
        <v>0</v>
      </c>
      <c r="P15" s="300">
        <f t="shared" si="7"/>
        <v>0</v>
      </c>
      <c r="Q15" s="300">
        <f t="shared" si="8"/>
        <v>0</v>
      </c>
      <c r="R15" s="7">
        <f t="shared" si="9"/>
        <v>0</v>
      </c>
      <c r="S15" s="29">
        <v>0</v>
      </c>
      <c r="T15" s="30">
        <f t="shared" si="1"/>
        <v>0</v>
      </c>
      <c r="U15" s="30">
        <f t="shared" si="1"/>
        <v>0</v>
      </c>
      <c r="V15" s="30">
        <f t="shared" si="1"/>
        <v>0</v>
      </c>
      <c r="W15" s="30">
        <f t="shared" si="1"/>
        <v>0</v>
      </c>
      <c r="X15" s="30">
        <f t="shared" si="1"/>
        <v>0</v>
      </c>
      <c r="Y15" s="30">
        <f t="shared" si="1"/>
        <v>0</v>
      </c>
      <c r="Z15" s="30">
        <f t="shared" si="1"/>
        <v>0</v>
      </c>
      <c r="AA15" s="30">
        <f t="shared" si="1"/>
        <v>0</v>
      </c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</row>
    <row r="16" spans="1:77" s="6" customFormat="1" ht="13.5" customHeight="1">
      <c r="A16" s="113">
        <v>5010</v>
      </c>
      <c r="B16" s="139"/>
      <c r="C16" s="33" t="s">
        <v>213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300">
        <f t="shared" si="2"/>
        <v>0</v>
      </c>
      <c r="L16" s="300">
        <f t="shared" si="3"/>
        <v>0</v>
      </c>
      <c r="M16" s="300">
        <f t="shared" si="4"/>
        <v>0</v>
      </c>
      <c r="N16" s="300">
        <f t="shared" si="5"/>
        <v>0</v>
      </c>
      <c r="O16" s="300">
        <f t="shared" si="6"/>
        <v>0</v>
      </c>
      <c r="P16" s="300">
        <f t="shared" si="7"/>
        <v>0</v>
      </c>
      <c r="Q16" s="300">
        <f t="shared" si="8"/>
        <v>0</v>
      </c>
      <c r="R16" s="7">
        <f t="shared" si="9"/>
        <v>0</v>
      </c>
      <c r="S16" s="29">
        <v>0</v>
      </c>
      <c r="T16" s="30">
        <f t="shared" si="1"/>
        <v>0</v>
      </c>
      <c r="U16" s="30">
        <f t="shared" si="1"/>
        <v>0</v>
      </c>
      <c r="V16" s="30">
        <f t="shared" si="1"/>
        <v>0</v>
      </c>
      <c r="W16" s="30">
        <f t="shared" si="1"/>
        <v>0</v>
      </c>
      <c r="X16" s="30">
        <f t="shared" si="1"/>
        <v>0</v>
      </c>
      <c r="Y16" s="30">
        <f t="shared" si="1"/>
        <v>0</v>
      </c>
      <c r="Z16" s="30">
        <f t="shared" si="1"/>
        <v>0</v>
      </c>
      <c r="AA16" s="30">
        <f t="shared" si="1"/>
        <v>0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</row>
    <row r="17" spans="1:77" s="6" customFormat="1" ht="13.5" customHeight="1">
      <c r="A17" s="113">
        <v>5010</v>
      </c>
      <c r="B17" s="139"/>
      <c r="C17" s="24" t="s">
        <v>111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300">
        <f t="shared" si="2"/>
        <v>0</v>
      </c>
      <c r="L17" s="300">
        <f t="shared" si="3"/>
        <v>0</v>
      </c>
      <c r="M17" s="300">
        <f t="shared" si="4"/>
        <v>0</v>
      </c>
      <c r="N17" s="300">
        <f t="shared" si="5"/>
        <v>0</v>
      </c>
      <c r="O17" s="300">
        <f t="shared" si="6"/>
        <v>0</v>
      </c>
      <c r="P17" s="300">
        <f t="shared" si="7"/>
        <v>0</v>
      </c>
      <c r="Q17" s="300">
        <f t="shared" si="8"/>
        <v>0</v>
      </c>
      <c r="R17" s="7">
        <f t="shared" si="9"/>
        <v>0</v>
      </c>
      <c r="S17" s="29">
        <v>0</v>
      </c>
      <c r="T17" s="30">
        <f t="shared" si="1"/>
        <v>0</v>
      </c>
      <c r="U17" s="30">
        <f t="shared" si="1"/>
        <v>0</v>
      </c>
      <c r="V17" s="30">
        <f t="shared" si="1"/>
        <v>0</v>
      </c>
      <c r="W17" s="30">
        <f t="shared" si="1"/>
        <v>0</v>
      </c>
      <c r="X17" s="30">
        <f t="shared" si="1"/>
        <v>0</v>
      </c>
      <c r="Y17" s="30">
        <f t="shared" si="1"/>
        <v>0</v>
      </c>
      <c r="Z17" s="30">
        <f t="shared" si="1"/>
        <v>0</v>
      </c>
      <c r="AA17" s="30">
        <f t="shared" si="1"/>
        <v>0</v>
      </c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</row>
    <row r="18" spans="1:77" s="6" customFormat="1">
      <c r="A18" s="113">
        <v>5010</v>
      </c>
      <c r="B18" s="139"/>
      <c r="C18" s="33" t="s">
        <v>152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300">
        <f t="shared" si="2"/>
        <v>0</v>
      </c>
      <c r="L18" s="300">
        <f t="shared" si="3"/>
        <v>0</v>
      </c>
      <c r="M18" s="300">
        <f t="shared" si="4"/>
        <v>0</v>
      </c>
      <c r="N18" s="300">
        <f t="shared" si="5"/>
        <v>0</v>
      </c>
      <c r="O18" s="300">
        <f t="shared" si="6"/>
        <v>0</v>
      </c>
      <c r="P18" s="300">
        <f t="shared" si="7"/>
        <v>0</v>
      </c>
      <c r="Q18" s="300">
        <f t="shared" si="8"/>
        <v>0</v>
      </c>
      <c r="R18" s="7">
        <f t="shared" si="9"/>
        <v>0</v>
      </c>
      <c r="S18" s="29">
        <v>0</v>
      </c>
      <c r="T18" s="30">
        <f t="shared" si="1"/>
        <v>0</v>
      </c>
      <c r="U18" s="30">
        <f t="shared" si="1"/>
        <v>0</v>
      </c>
      <c r="V18" s="30">
        <f t="shared" si="1"/>
        <v>0</v>
      </c>
      <c r="W18" s="30">
        <f t="shared" si="1"/>
        <v>0</v>
      </c>
      <c r="X18" s="30">
        <f t="shared" si="1"/>
        <v>0</v>
      </c>
      <c r="Y18" s="30">
        <f t="shared" si="1"/>
        <v>0</v>
      </c>
      <c r="Z18" s="30">
        <f t="shared" si="1"/>
        <v>0</v>
      </c>
      <c r="AA18" s="30">
        <f t="shared" si="1"/>
        <v>0</v>
      </c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s="6" customFormat="1">
      <c r="A19" s="114"/>
      <c r="B19" s="139"/>
      <c r="C19" s="24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300">
        <f t="shared" si="2"/>
        <v>0</v>
      </c>
      <c r="L19" s="300">
        <f t="shared" ref="L19:L23" si="10">ROUND((SUM(E19*T19)*$D$114/12+SUM(E19*U19)*$D$115/12),0)</f>
        <v>0</v>
      </c>
      <c r="M19" s="300">
        <f t="shared" ref="M19:M23" si="11">ROUND((SUM(F19*U19)*$D$114/12+SUM(F19*V19)*$D$115/12),0)</f>
        <v>0</v>
      </c>
      <c r="N19" s="300">
        <f t="shared" ref="N19:N23" si="12">ROUND((SUM(G19*V19)*$D$114/12+SUM(G19*W19)*$D$115/12),0)</f>
        <v>0</v>
      </c>
      <c r="O19" s="300">
        <f t="shared" ref="O19:O23" si="13">ROUND((SUM(H19*W19)*$D$114/12+SUM(H19*X19)*$D$115/12),0)</f>
        <v>0</v>
      </c>
      <c r="P19" s="300">
        <f t="shared" ref="P19:P23" si="14">ROUND((SUM(I19*X19)*$D$114/12+SUM(I19*Y19)*$D$115/12),0)</f>
        <v>0</v>
      </c>
      <c r="Q19" s="300">
        <f t="shared" ref="Q19:Q23" si="15">ROUND((SUM(J19*Y19)*$D$114/12+SUM(J19*Z19)*$D$115/12),0)</f>
        <v>0</v>
      </c>
      <c r="R19" s="7">
        <f t="shared" si="9"/>
        <v>0</v>
      </c>
      <c r="S19" s="29">
        <v>0</v>
      </c>
      <c r="T19" s="30">
        <f t="shared" si="1"/>
        <v>0</v>
      </c>
      <c r="U19" s="30">
        <f t="shared" si="1"/>
        <v>0</v>
      </c>
      <c r="V19" s="30">
        <f t="shared" si="1"/>
        <v>0</v>
      </c>
      <c r="W19" s="30">
        <f t="shared" si="1"/>
        <v>0</v>
      </c>
      <c r="X19" s="30">
        <f t="shared" si="1"/>
        <v>0</v>
      </c>
      <c r="Y19" s="30">
        <f t="shared" si="1"/>
        <v>0</v>
      </c>
      <c r="Z19" s="30">
        <f t="shared" si="1"/>
        <v>0</v>
      </c>
      <c r="AA19" s="30">
        <f t="shared" si="1"/>
        <v>0</v>
      </c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s="6" customFormat="1">
      <c r="A20" s="114"/>
      <c r="B20" s="139"/>
      <c r="C20" s="24"/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300">
        <f t="shared" si="2"/>
        <v>0</v>
      </c>
      <c r="L20" s="300">
        <f t="shared" si="10"/>
        <v>0</v>
      </c>
      <c r="M20" s="300">
        <f t="shared" si="11"/>
        <v>0</v>
      </c>
      <c r="N20" s="300">
        <f t="shared" si="12"/>
        <v>0</v>
      </c>
      <c r="O20" s="300">
        <f t="shared" si="13"/>
        <v>0</v>
      </c>
      <c r="P20" s="300">
        <f t="shared" si="14"/>
        <v>0</v>
      </c>
      <c r="Q20" s="300">
        <f t="shared" si="15"/>
        <v>0</v>
      </c>
      <c r="R20" s="7">
        <f t="shared" si="9"/>
        <v>0</v>
      </c>
      <c r="S20" s="29">
        <v>0</v>
      </c>
      <c r="T20" s="30">
        <f t="shared" si="1"/>
        <v>0</v>
      </c>
      <c r="U20" s="30">
        <f t="shared" si="1"/>
        <v>0</v>
      </c>
      <c r="V20" s="30">
        <f t="shared" si="1"/>
        <v>0</v>
      </c>
      <c r="W20" s="30">
        <f t="shared" si="1"/>
        <v>0</v>
      </c>
      <c r="X20" s="30">
        <f t="shared" si="1"/>
        <v>0</v>
      </c>
      <c r="Y20" s="30">
        <f t="shared" si="1"/>
        <v>0</v>
      </c>
      <c r="Z20" s="30">
        <f t="shared" si="1"/>
        <v>0</v>
      </c>
      <c r="AA20" s="30">
        <f t="shared" si="1"/>
        <v>0</v>
      </c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</row>
    <row r="21" spans="1:77" s="6" customFormat="1">
      <c r="A21" s="114"/>
      <c r="B21" s="139"/>
      <c r="C21" s="24"/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7">
        <f t="shared" si="2"/>
        <v>0</v>
      </c>
      <c r="L21" s="27">
        <f t="shared" si="10"/>
        <v>0</v>
      </c>
      <c r="M21" s="27">
        <f t="shared" si="11"/>
        <v>0</v>
      </c>
      <c r="N21" s="27">
        <f t="shared" si="12"/>
        <v>0</v>
      </c>
      <c r="O21" s="27">
        <f t="shared" si="13"/>
        <v>0</v>
      </c>
      <c r="P21" s="27">
        <f t="shared" si="14"/>
        <v>0</v>
      </c>
      <c r="Q21" s="27">
        <f t="shared" si="15"/>
        <v>0</v>
      </c>
      <c r="R21" s="7">
        <f t="shared" si="9"/>
        <v>0</v>
      </c>
      <c r="S21" s="29">
        <v>0</v>
      </c>
      <c r="T21" s="30">
        <f t="shared" ref="T21:Z21" si="16">IF(S21*$D$119&gt;$C$6,$C$6,S21*$D$119)</f>
        <v>0</v>
      </c>
      <c r="U21" s="30">
        <f t="shared" si="16"/>
        <v>0</v>
      </c>
      <c r="V21" s="30">
        <f t="shared" si="16"/>
        <v>0</v>
      </c>
      <c r="W21" s="30">
        <f t="shared" si="16"/>
        <v>0</v>
      </c>
      <c r="X21" s="30">
        <f t="shared" si="16"/>
        <v>0</v>
      </c>
      <c r="Y21" s="30">
        <f t="shared" si="16"/>
        <v>0</v>
      </c>
      <c r="Z21" s="30">
        <f t="shared" si="16"/>
        <v>0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</row>
    <row r="22" spans="1:77" s="6" customFormat="1">
      <c r="A22" s="114"/>
      <c r="B22" s="32"/>
      <c r="C22" s="24"/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7">
        <f t="shared" si="2"/>
        <v>0</v>
      </c>
      <c r="L22" s="27">
        <f t="shared" si="10"/>
        <v>0</v>
      </c>
      <c r="M22" s="27">
        <f t="shared" si="11"/>
        <v>0</v>
      </c>
      <c r="N22" s="27">
        <f t="shared" si="12"/>
        <v>0</v>
      </c>
      <c r="O22" s="27">
        <f t="shared" si="13"/>
        <v>0</v>
      </c>
      <c r="P22" s="27">
        <f t="shared" si="14"/>
        <v>0</v>
      </c>
      <c r="Q22" s="27">
        <f t="shared" si="15"/>
        <v>0</v>
      </c>
      <c r="R22" s="7">
        <f t="shared" si="9"/>
        <v>0</v>
      </c>
      <c r="S22" s="29">
        <v>0</v>
      </c>
      <c r="T22" s="30">
        <f>IF(S22*$D$119&gt;$C$6,$C$6,S22*$D$119)</f>
        <v>0</v>
      </c>
      <c r="U22" s="30">
        <f t="shared" ref="U22:Z22" si="17">T22*1.1</f>
        <v>0</v>
      </c>
      <c r="V22" s="30">
        <f t="shared" si="17"/>
        <v>0</v>
      </c>
      <c r="W22" s="30">
        <f t="shared" si="17"/>
        <v>0</v>
      </c>
      <c r="X22" s="30">
        <f t="shared" si="17"/>
        <v>0</v>
      </c>
      <c r="Y22" s="30">
        <f t="shared" si="17"/>
        <v>0</v>
      </c>
      <c r="Z22" s="30">
        <f t="shared" si="17"/>
        <v>0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</row>
    <row r="23" spans="1:77" s="6" customFormat="1">
      <c r="A23" s="114"/>
      <c r="B23" s="32"/>
      <c r="C23" s="24"/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7">
        <f t="shared" si="2"/>
        <v>0</v>
      </c>
      <c r="L23" s="27">
        <f t="shared" si="10"/>
        <v>0</v>
      </c>
      <c r="M23" s="27">
        <f t="shared" si="11"/>
        <v>0</v>
      </c>
      <c r="N23" s="27">
        <f t="shared" si="12"/>
        <v>0</v>
      </c>
      <c r="O23" s="27">
        <f t="shared" si="13"/>
        <v>0</v>
      </c>
      <c r="P23" s="27">
        <f t="shared" si="14"/>
        <v>0</v>
      </c>
      <c r="Q23" s="27">
        <f t="shared" si="15"/>
        <v>0</v>
      </c>
      <c r="R23" s="7">
        <f t="shared" si="9"/>
        <v>0</v>
      </c>
      <c r="S23" s="29">
        <v>0</v>
      </c>
      <c r="T23" s="30">
        <f>IF(S23*$D$119&gt;$C$6,$C$6,S23*$D$119)</f>
        <v>0</v>
      </c>
      <c r="U23" s="30">
        <f t="shared" ref="U23:Z24" si="18">IF(T23*$D$119&gt;$C$6,$C$6,T23*$D$119)</f>
        <v>0</v>
      </c>
      <c r="V23" s="30">
        <f t="shared" si="18"/>
        <v>0</v>
      </c>
      <c r="W23" s="30">
        <f t="shared" si="18"/>
        <v>0</v>
      </c>
      <c r="X23" s="30">
        <f t="shared" si="18"/>
        <v>0</v>
      </c>
      <c r="Y23" s="30">
        <f t="shared" si="18"/>
        <v>0</v>
      </c>
      <c r="Z23" s="30">
        <f t="shared" si="18"/>
        <v>0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s="6" customFormat="1">
      <c r="A24" s="114"/>
      <c r="B24" s="32"/>
      <c r="C24" s="24"/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7">
        <f t="shared" ref="K24:Q24" si="19">ROUND((SUM(D24*T24)*$D$114/12+SUM(D24*U24)*$D$115/12),0)</f>
        <v>0</v>
      </c>
      <c r="L24" s="27">
        <f t="shared" si="19"/>
        <v>0</v>
      </c>
      <c r="M24" s="27">
        <f t="shared" si="19"/>
        <v>0</v>
      </c>
      <c r="N24" s="27">
        <f t="shared" si="19"/>
        <v>0</v>
      </c>
      <c r="O24" s="27">
        <f t="shared" si="19"/>
        <v>0</v>
      </c>
      <c r="P24" s="27">
        <f t="shared" si="19"/>
        <v>0</v>
      </c>
      <c r="Q24" s="27">
        <f t="shared" si="19"/>
        <v>0</v>
      </c>
      <c r="R24" s="7">
        <f t="shared" si="9"/>
        <v>0</v>
      </c>
      <c r="S24" s="29">
        <v>0</v>
      </c>
      <c r="T24" s="30">
        <f>IF(S24*$D$119&gt;$C$6,$C$6,S24*$D$119)</f>
        <v>0</v>
      </c>
      <c r="U24" s="30">
        <f t="shared" si="18"/>
        <v>0</v>
      </c>
      <c r="V24" s="30">
        <f t="shared" si="18"/>
        <v>0</v>
      </c>
      <c r="W24" s="30">
        <f t="shared" si="18"/>
        <v>0</v>
      </c>
      <c r="X24" s="30">
        <f t="shared" si="18"/>
        <v>0</v>
      </c>
      <c r="Y24" s="30">
        <f t="shared" si="18"/>
        <v>0</v>
      </c>
      <c r="Z24" s="30">
        <f t="shared" si="18"/>
        <v>0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s="6" customFormat="1">
      <c r="A25" s="114"/>
      <c r="C25" s="3"/>
      <c r="D25" s="26"/>
      <c r="E25" s="26"/>
      <c r="F25" s="26"/>
      <c r="G25" s="26"/>
      <c r="H25" s="26"/>
      <c r="I25" s="25">
        <v>0</v>
      </c>
      <c r="J25" s="26"/>
      <c r="K25" s="7"/>
      <c r="L25" s="7"/>
      <c r="M25" s="7"/>
      <c r="N25" s="7"/>
      <c r="O25" s="7"/>
      <c r="P25" s="7"/>
      <c r="Q25" s="7"/>
      <c r="R25" s="7"/>
      <c r="S25" s="35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s="6" customFormat="1">
      <c r="A26" s="31"/>
      <c r="B26" s="3" t="s">
        <v>198</v>
      </c>
      <c r="C26" s="3"/>
      <c r="D26" s="26"/>
      <c r="E26" s="26"/>
      <c r="F26" s="26"/>
      <c r="G26" s="26"/>
      <c r="H26" s="26"/>
      <c r="I26" s="26"/>
      <c r="J26" s="26"/>
      <c r="K26" s="7">
        <f>SUM(K13:K24)</f>
        <v>0</v>
      </c>
      <c r="L26" s="7">
        <f t="shared" ref="L26:Q26" si="20">SUM(L13:L24)</f>
        <v>0</v>
      </c>
      <c r="M26" s="7">
        <f t="shared" si="20"/>
        <v>0</v>
      </c>
      <c r="N26" s="7">
        <f t="shared" si="20"/>
        <v>0</v>
      </c>
      <c r="O26" s="7">
        <f t="shared" si="20"/>
        <v>0</v>
      </c>
      <c r="P26" s="7">
        <f t="shared" si="20"/>
        <v>0</v>
      </c>
      <c r="Q26" s="7">
        <f t="shared" si="20"/>
        <v>0</v>
      </c>
      <c r="R26" s="7">
        <f>SUM(K26:Q26)</f>
        <v>0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</row>
    <row r="27" spans="1:77" s="75" customFormat="1">
      <c r="A27" s="74">
        <v>5190</v>
      </c>
      <c r="B27" s="96" t="s">
        <v>52</v>
      </c>
      <c r="C27" s="96"/>
      <c r="D27" s="182">
        <v>0.30499999999999999</v>
      </c>
      <c r="E27" s="182">
        <v>0.30499999999999999</v>
      </c>
      <c r="F27" s="182">
        <v>0.30499999999999999</v>
      </c>
      <c r="G27" s="182">
        <v>0.30499999999999999</v>
      </c>
      <c r="H27" s="182">
        <v>0.30499999999999999</v>
      </c>
      <c r="I27" s="182">
        <v>0.30499999999999999</v>
      </c>
      <c r="J27" s="182">
        <v>0.30499999999999999</v>
      </c>
      <c r="K27" s="183">
        <f>K26*D27</f>
        <v>0</v>
      </c>
      <c r="L27" s="183">
        <f t="shared" ref="L27:Q27" si="21">L26*E27</f>
        <v>0</v>
      </c>
      <c r="M27" s="183">
        <f t="shared" si="21"/>
        <v>0</v>
      </c>
      <c r="N27" s="183">
        <f t="shared" si="21"/>
        <v>0</v>
      </c>
      <c r="O27" s="183">
        <f t="shared" si="21"/>
        <v>0</v>
      </c>
      <c r="P27" s="183">
        <f t="shared" si="21"/>
        <v>0</v>
      </c>
      <c r="Q27" s="183">
        <f t="shared" si="21"/>
        <v>0</v>
      </c>
      <c r="R27" s="79">
        <f>SUM(K27:Q27)</f>
        <v>0</v>
      </c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</row>
    <row r="28" spans="1:77" s="75" customFormat="1" ht="15.75" thickBot="1">
      <c r="A28" s="74">
        <v>5191</v>
      </c>
      <c r="B28" s="96" t="s">
        <v>53</v>
      </c>
      <c r="C28" s="96"/>
      <c r="D28" s="182">
        <v>0.09</v>
      </c>
      <c r="E28" s="182">
        <v>0.09</v>
      </c>
      <c r="F28" s="182">
        <v>0.09</v>
      </c>
      <c r="G28" s="182">
        <v>0.09</v>
      </c>
      <c r="H28" s="182">
        <v>0.09</v>
      </c>
      <c r="I28" s="182">
        <v>0.09</v>
      </c>
      <c r="J28" s="182">
        <v>0.09</v>
      </c>
      <c r="K28" s="301">
        <v>0</v>
      </c>
      <c r="L28" s="301">
        <v>0</v>
      </c>
      <c r="M28" s="301">
        <v>0</v>
      </c>
      <c r="N28" s="301">
        <v>0</v>
      </c>
      <c r="O28" s="301">
        <v>0</v>
      </c>
      <c r="P28" s="301">
        <v>0</v>
      </c>
      <c r="Q28" s="301">
        <v>0</v>
      </c>
      <c r="R28" s="79">
        <f>SUM(K28:Q28)</f>
        <v>0</v>
      </c>
      <c r="S28" s="302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</row>
    <row r="29" spans="1:77" s="309" customFormat="1">
      <c r="A29" s="74"/>
      <c r="B29" s="303" t="s">
        <v>191</v>
      </c>
      <c r="C29" s="303"/>
      <c r="D29" s="304"/>
      <c r="E29" s="304"/>
      <c r="F29" s="304"/>
      <c r="G29" s="304"/>
      <c r="H29" s="304"/>
      <c r="I29" s="304"/>
      <c r="J29" s="304"/>
      <c r="K29" s="305">
        <f t="shared" ref="K29:Q29" si="22">SUM(K26:K28)</f>
        <v>0</v>
      </c>
      <c r="L29" s="305">
        <f t="shared" si="22"/>
        <v>0</v>
      </c>
      <c r="M29" s="305">
        <f t="shared" si="22"/>
        <v>0</v>
      </c>
      <c r="N29" s="305">
        <f t="shared" si="22"/>
        <v>0</v>
      </c>
      <c r="O29" s="305">
        <f t="shared" si="22"/>
        <v>0</v>
      </c>
      <c r="P29" s="305">
        <f t="shared" si="22"/>
        <v>0</v>
      </c>
      <c r="Q29" s="305">
        <f t="shared" si="22"/>
        <v>0</v>
      </c>
      <c r="R29" s="306">
        <f>SUM(K29:Q29)</f>
        <v>0</v>
      </c>
      <c r="S29" s="396" t="s">
        <v>117</v>
      </c>
      <c r="T29" s="397"/>
      <c r="U29" s="397"/>
      <c r="V29" s="397"/>
      <c r="W29" s="397"/>
      <c r="X29" s="398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</row>
    <row r="30" spans="1:77" s="6" customFormat="1">
      <c r="A30" s="31"/>
      <c r="B30" s="3"/>
      <c r="C30" s="3"/>
      <c r="D30" s="26"/>
      <c r="E30" s="26"/>
      <c r="F30" s="26"/>
      <c r="G30" s="26"/>
      <c r="H30" s="26"/>
      <c r="I30" s="26"/>
      <c r="J30" s="26"/>
      <c r="K30" s="7"/>
      <c r="L30" s="7"/>
      <c r="M30" s="7"/>
      <c r="N30" s="7"/>
      <c r="O30" s="7"/>
      <c r="P30" s="7"/>
      <c r="Q30" s="7"/>
      <c r="R30" s="7"/>
      <c r="S30" s="101"/>
      <c r="T30" s="102" t="s">
        <v>97</v>
      </c>
      <c r="U30" s="102" t="s">
        <v>98</v>
      </c>
      <c r="V30" s="102" t="s">
        <v>99</v>
      </c>
      <c r="W30" s="102" t="s">
        <v>100</v>
      </c>
      <c r="X30" s="102" t="s">
        <v>101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</row>
    <row r="31" spans="1:77" s="6" customFormat="1">
      <c r="A31" s="31"/>
      <c r="B31" s="3"/>
      <c r="C31" s="3"/>
      <c r="D31" s="26"/>
      <c r="E31" s="26"/>
      <c r="F31" s="26"/>
      <c r="G31" s="26"/>
      <c r="H31" s="26"/>
      <c r="I31" s="26"/>
      <c r="J31" s="26"/>
      <c r="K31" s="7"/>
      <c r="L31" s="7"/>
      <c r="M31" s="7"/>
      <c r="N31" s="7"/>
      <c r="O31" s="7"/>
      <c r="P31" s="7"/>
      <c r="Q31" s="7"/>
      <c r="R31" s="7"/>
      <c r="S31" s="106">
        <f>+B13</f>
        <v>0</v>
      </c>
      <c r="T31" s="104">
        <f t="shared" ref="T31:X32" si="23">(S13/12*$D$116)+(T13/12*$D$117)</f>
        <v>0</v>
      </c>
      <c r="U31" s="104">
        <f t="shared" si="23"/>
        <v>0</v>
      </c>
      <c r="V31" s="104">
        <f t="shared" si="23"/>
        <v>0</v>
      </c>
      <c r="W31" s="104">
        <f t="shared" si="23"/>
        <v>0</v>
      </c>
      <c r="X31" s="105">
        <f t="shared" si="23"/>
        <v>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</row>
    <row r="32" spans="1:77" s="6" customFormat="1" ht="15.75" customHeight="1">
      <c r="A32" s="31"/>
      <c r="B32" s="19" t="s">
        <v>55</v>
      </c>
      <c r="C32" s="3"/>
      <c r="D32" s="26"/>
      <c r="E32" s="26"/>
      <c r="F32" s="26"/>
      <c r="G32" s="26"/>
      <c r="H32" s="26"/>
      <c r="I32" s="26"/>
      <c r="J32" s="26"/>
      <c r="K32" s="7"/>
      <c r="L32" s="7"/>
      <c r="M32" s="7"/>
      <c r="N32" s="7"/>
      <c r="O32" s="7"/>
      <c r="P32" s="7"/>
      <c r="Q32" s="7"/>
      <c r="R32" s="7"/>
      <c r="S32" s="106">
        <f>+B14</f>
        <v>0</v>
      </c>
      <c r="T32" s="104">
        <f t="shared" si="23"/>
        <v>0</v>
      </c>
      <c r="U32" s="104">
        <f t="shared" si="23"/>
        <v>0</v>
      </c>
      <c r="V32" s="104">
        <f t="shared" si="23"/>
        <v>0</v>
      </c>
      <c r="W32" s="104">
        <f t="shared" si="23"/>
        <v>0</v>
      </c>
      <c r="X32" s="105">
        <f t="shared" si="23"/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</row>
    <row r="33" spans="1:77" s="6" customFormat="1" ht="14.25" customHeight="1">
      <c r="A33" s="31"/>
      <c r="B33" s="19"/>
      <c r="C33" s="3"/>
      <c r="D33" s="26"/>
      <c r="E33" s="26"/>
      <c r="F33" s="26"/>
      <c r="G33" s="26"/>
      <c r="H33" s="26"/>
      <c r="I33" s="26"/>
      <c r="J33" s="26"/>
      <c r="K33" s="7"/>
      <c r="L33" s="7"/>
      <c r="M33" s="7"/>
      <c r="N33" s="7"/>
      <c r="O33" s="7"/>
      <c r="P33" s="7"/>
      <c r="Q33" s="7"/>
      <c r="R33" s="7"/>
      <c r="S33" s="106">
        <f t="shared" ref="S33:S40" si="24">+B17</f>
        <v>0</v>
      </c>
      <c r="T33" s="104">
        <f t="shared" ref="T33:X40" si="25">(S17/12*$D$116)+(T17/12*$D$117)</f>
        <v>0</v>
      </c>
      <c r="U33" s="104">
        <f t="shared" si="25"/>
        <v>0</v>
      </c>
      <c r="V33" s="104">
        <f t="shared" si="25"/>
        <v>0</v>
      </c>
      <c r="W33" s="104">
        <f t="shared" si="25"/>
        <v>0</v>
      </c>
      <c r="X33" s="105">
        <f t="shared" si="25"/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</row>
    <row r="34" spans="1:77" s="6" customFormat="1" ht="14.25" customHeight="1">
      <c r="A34" s="31"/>
      <c r="B34" s="45" t="s">
        <v>56</v>
      </c>
      <c r="C34" s="3"/>
      <c r="D34" s="26"/>
      <c r="E34" s="26"/>
      <c r="F34" s="26"/>
      <c r="G34" s="26"/>
      <c r="H34" s="26"/>
      <c r="I34" s="26"/>
      <c r="J34" s="26"/>
      <c r="K34" s="7"/>
      <c r="L34" s="7"/>
      <c r="M34" s="7"/>
      <c r="N34" s="7"/>
      <c r="O34" s="7"/>
      <c r="P34" s="7"/>
      <c r="Q34" s="7"/>
      <c r="R34" s="7"/>
      <c r="S34" s="106">
        <f t="shared" si="24"/>
        <v>0</v>
      </c>
      <c r="T34" s="104">
        <f t="shared" si="25"/>
        <v>0</v>
      </c>
      <c r="U34" s="104">
        <f t="shared" si="25"/>
        <v>0</v>
      </c>
      <c r="V34" s="104">
        <f t="shared" si="25"/>
        <v>0</v>
      </c>
      <c r="W34" s="104">
        <f t="shared" si="25"/>
        <v>0</v>
      </c>
      <c r="X34" s="105">
        <f t="shared" si="25"/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</row>
    <row r="35" spans="1:77" s="75" customFormat="1" ht="14.25" customHeight="1">
      <c r="A35" s="74">
        <v>5319</v>
      </c>
      <c r="B35" s="364"/>
      <c r="C35" s="365"/>
      <c r="D35" s="78"/>
      <c r="E35" s="78"/>
      <c r="F35" s="78"/>
      <c r="G35" s="78"/>
      <c r="H35" s="78"/>
      <c r="I35" s="78"/>
      <c r="J35" s="78"/>
      <c r="K35" s="361">
        <v>0</v>
      </c>
      <c r="L35" s="361">
        <v>0</v>
      </c>
      <c r="M35" s="361">
        <v>0</v>
      </c>
      <c r="N35" s="361">
        <v>0</v>
      </c>
      <c r="O35" s="361">
        <v>0</v>
      </c>
      <c r="P35" s="361">
        <v>0</v>
      </c>
      <c r="Q35" s="361">
        <v>0</v>
      </c>
      <c r="R35" s="374">
        <f>SUM(K35:Q35)</f>
        <v>0</v>
      </c>
      <c r="S35" s="366">
        <f t="shared" si="24"/>
        <v>0</v>
      </c>
      <c r="T35" s="357">
        <f t="shared" si="25"/>
        <v>0</v>
      </c>
      <c r="U35" s="357">
        <f t="shared" si="25"/>
        <v>0</v>
      </c>
      <c r="V35" s="357">
        <f t="shared" si="25"/>
        <v>0</v>
      </c>
      <c r="W35" s="357">
        <f t="shared" si="25"/>
        <v>0</v>
      </c>
      <c r="X35" s="367">
        <f t="shared" si="25"/>
        <v>0</v>
      </c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</row>
    <row r="36" spans="1:77" s="6" customFormat="1" ht="14.25" customHeight="1">
      <c r="A36" s="31"/>
      <c r="B36" s="52"/>
      <c r="C36" s="151"/>
      <c r="D36" s="26"/>
      <c r="E36" s="26"/>
      <c r="F36" s="26"/>
      <c r="G36" s="26"/>
      <c r="H36" s="26"/>
      <c r="I36" s="26"/>
      <c r="J36" s="26"/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0</v>
      </c>
      <c r="Q36" s="110">
        <v>0</v>
      </c>
      <c r="R36" s="341">
        <f>SUM(K36:Q36)</f>
        <v>0</v>
      </c>
      <c r="S36" s="106">
        <f t="shared" si="24"/>
        <v>0</v>
      </c>
      <c r="T36" s="104">
        <f t="shared" si="25"/>
        <v>0</v>
      </c>
      <c r="U36" s="104">
        <f t="shared" si="25"/>
        <v>0</v>
      </c>
      <c r="V36" s="104">
        <f t="shared" si="25"/>
        <v>0</v>
      </c>
      <c r="W36" s="104">
        <f t="shared" si="25"/>
        <v>0</v>
      </c>
      <c r="X36" s="105">
        <f t="shared" si="25"/>
        <v>0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</row>
    <row r="37" spans="1:77" s="51" customFormat="1" ht="14.25" customHeight="1">
      <c r="A37" s="31"/>
      <c r="B37" s="45" t="s">
        <v>192</v>
      </c>
      <c r="C37" s="45"/>
      <c r="D37" s="46"/>
      <c r="E37" s="46"/>
      <c r="F37" s="46"/>
      <c r="G37" s="46"/>
      <c r="H37" s="46"/>
      <c r="I37" s="46"/>
      <c r="J37" s="46"/>
      <c r="K37" s="48">
        <f t="shared" ref="K37:Q37" si="26">SUM(K34:K36)</f>
        <v>0</v>
      </c>
      <c r="L37" s="48">
        <f t="shared" si="26"/>
        <v>0</v>
      </c>
      <c r="M37" s="48">
        <f t="shared" si="26"/>
        <v>0</v>
      </c>
      <c r="N37" s="48">
        <f t="shared" si="26"/>
        <v>0</v>
      </c>
      <c r="O37" s="48">
        <f t="shared" si="26"/>
        <v>0</v>
      </c>
      <c r="P37" s="48">
        <f t="shared" si="26"/>
        <v>0</v>
      </c>
      <c r="Q37" s="48">
        <f t="shared" si="26"/>
        <v>0</v>
      </c>
      <c r="R37" s="48">
        <f>SUM(K37:Q37)</f>
        <v>0</v>
      </c>
      <c r="S37" s="106">
        <f t="shared" si="24"/>
        <v>0</v>
      </c>
      <c r="T37" s="104">
        <f t="shared" si="25"/>
        <v>0</v>
      </c>
      <c r="U37" s="104">
        <f t="shared" si="25"/>
        <v>0</v>
      </c>
      <c r="V37" s="104">
        <f t="shared" si="25"/>
        <v>0</v>
      </c>
      <c r="W37" s="104">
        <f t="shared" si="25"/>
        <v>0</v>
      </c>
      <c r="X37" s="105">
        <f t="shared" si="25"/>
        <v>0</v>
      </c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</row>
    <row r="38" spans="1:77" s="51" customFormat="1" ht="14.25" customHeight="1">
      <c r="A38" s="31"/>
      <c r="B38" s="45"/>
      <c r="C38" s="45"/>
      <c r="D38" s="46"/>
      <c r="E38" s="46"/>
      <c r="F38" s="46"/>
      <c r="G38" s="46"/>
      <c r="H38" s="46"/>
      <c r="I38" s="46"/>
      <c r="J38" s="46"/>
      <c r="K38" s="55"/>
      <c r="L38" s="55"/>
      <c r="M38" s="55"/>
      <c r="N38" s="55"/>
      <c r="O38" s="55"/>
      <c r="P38" s="55"/>
      <c r="Q38" s="55"/>
      <c r="R38" s="55"/>
      <c r="S38" s="106">
        <f t="shared" si="24"/>
        <v>0</v>
      </c>
      <c r="T38" s="104">
        <f t="shared" si="25"/>
        <v>0</v>
      </c>
      <c r="U38" s="104">
        <f t="shared" si="25"/>
        <v>0</v>
      </c>
      <c r="V38" s="104">
        <f t="shared" si="25"/>
        <v>0</v>
      </c>
      <c r="W38" s="104">
        <f t="shared" si="25"/>
        <v>0</v>
      </c>
      <c r="X38" s="105">
        <f t="shared" si="25"/>
        <v>0</v>
      </c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</row>
    <row r="39" spans="1:77" s="6" customFormat="1" ht="14.25" customHeight="1">
      <c r="A39" s="31"/>
      <c r="B39" s="45" t="s">
        <v>63</v>
      </c>
      <c r="C39" s="3"/>
      <c r="D39" s="26"/>
      <c r="E39" s="26"/>
      <c r="F39" s="26"/>
      <c r="G39" s="26"/>
      <c r="H39" s="26"/>
      <c r="I39" s="26"/>
      <c r="J39" s="26"/>
      <c r="K39" s="7"/>
      <c r="L39" s="7"/>
      <c r="M39" s="7"/>
      <c r="N39" s="7"/>
      <c r="O39" s="7"/>
      <c r="P39" s="7"/>
      <c r="Q39" s="7"/>
      <c r="R39" s="7"/>
      <c r="S39" s="106">
        <f t="shared" si="24"/>
        <v>0</v>
      </c>
      <c r="T39" s="104">
        <f t="shared" si="25"/>
        <v>0</v>
      </c>
      <c r="U39" s="104">
        <f t="shared" si="25"/>
        <v>0</v>
      </c>
      <c r="V39" s="104">
        <f t="shared" si="25"/>
        <v>0</v>
      </c>
      <c r="W39" s="104">
        <f t="shared" si="25"/>
        <v>0</v>
      </c>
      <c r="X39" s="105">
        <f t="shared" si="25"/>
        <v>0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</row>
    <row r="40" spans="1:77" s="6" customFormat="1" ht="14.25" customHeight="1" thickBot="1">
      <c r="A40" s="31">
        <v>1831</v>
      </c>
      <c r="B40" s="52"/>
      <c r="C40" s="3"/>
      <c r="D40" s="26"/>
      <c r="E40" s="26"/>
      <c r="F40" s="26"/>
      <c r="G40" s="26"/>
      <c r="H40" s="26"/>
      <c r="I40" s="26"/>
      <c r="J40" s="26"/>
      <c r="K40" s="53">
        <v>0</v>
      </c>
      <c r="L40" s="58">
        <f t="shared" ref="L40:Q41" si="27">ROUND(K40*$D$119,0)</f>
        <v>0</v>
      </c>
      <c r="M40" s="58">
        <f t="shared" si="27"/>
        <v>0</v>
      </c>
      <c r="N40" s="58">
        <f t="shared" si="27"/>
        <v>0</v>
      </c>
      <c r="O40" s="58">
        <f t="shared" si="27"/>
        <v>0</v>
      </c>
      <c r="P40" s="58">
        <f t="shared" si="27"/>
        <v>0</v>
      </c>
      <c r="Q40" s="58">
        <f t="shared" si="27"/>
        <v>0</v>
      </c>
      <c r="R40" s="7">
        <f>SUM(K40:Q40)</f>
        <v>0</v>
      </c>
      <c r="S40" s="107">
        <f t="shared" si="24"/>
        <v>0</v>
      </c>
      <c r="T40" s="108">
        <f t="shared" si="25"/>
        <v>0</v>
      </c>
      <c r="U40" s="108">
        <f t="shared" si="25"/>
        <v>0</v>
      </c>
      <c r="V40" s="108">
        <f t="shared" si="25"/>
        <v>0</v>
      </c>
      <c r="W40" s="108">
        <f t="shared" si="25"/>
        <v>0</v>
      </c>
      <c r="X40" s="109">
        <f t="shared" si="25"/>
        <v>0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</row>
    <row r="41" spans="1:77" s="6" customFormat="1" ht="14.25" customHeight="1">
      <c r="A41" s="31"/>
      <c r="B41" s="52"/>
      <c r="C41" s="3"/>
      <c r="D41" s="26"/>
      <c r="E41" s="26"/>
      <c r="F41" s="26"/>
      <c r="G41" s="26"/>
      <c r="H41" s="26"/>
      <c r="I41" s="26"/>
      <c r="J41" s="26"/>
      <c r="K41" s="53">
        <v>0</v>
      </c>
      <c r="L41" s="58">
        <f t="shared" si="27"/>
        <v>0</v>
      </c>
      <c r="M41" s="58">
        <f t="shared" si="27"/>
        <v>0</v>
      </c>
      <c r="N41" s="58">
        <f t="shared" si="27"/>
        <v>0</v>
      </c>
      <c r="O41" s="58">
        <f t="shared" si="27"/>
        <v>0</v>
      </c>
      <c r="P41" s="58">
        <f t="shared" si="27"/>
        <v>0</v>
      </c>
      <c r="Q41" s="58">
        <f t="shared" si="27"/>
        <v>0</v>
      </c>
      <c r="R41" s="7">
        <f>SUM(K41:Q41)</f>
        <v>0</v>
      </c>
      <c r="S41" s="89"/>
      <c r="T41" s="34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</row>
    <row r="42" spans="1:77" s="51" customFormat="1" ht="14.25" customHeight="1">
      <c r="A42" s="31"/>
      <c r="B42" s="54" t="s">
        <v>193</v>
      </c>
      <c r="C42" s="45"/>
      <c r="D42" s="46"/>
      <c r="E42" s="46"/>
      <c r="F42" s="46"/>
      <c r="G42" s="46"/>
      <c r="H42" s="46"/>
      <c r="I42" s="46"/>
      <c r="J42" s="46"/>
      <c r="K42" s="48">
        <f t="shared" ref="K42:Q42" si="28">SUM(K39:K41)</f>
        <v>0</v>
      </c>
      <c r="L42" s="48">
        <f t="shared" si="28"/>
        <v>0</v>
      </c>
      <c r="M42" s="48">
        <f t="shared" si="28"/>
        <v>0</v>
      </c>
      <c r="N42" s="48">
        <f t="shared" si="28"/>
        <v>0</v>
      </c>
      <c r="O42" s="48">
        <f t="shared" si="28"/>
        <v>0</v>
      </c>
      <c r="P42" s="48">
        <f t="shared" si="28"/>
        <v>0</v>
      </c>
      <c r="Q42" s="48">
        <f t="shared" si="28"/>
        <v>0</v>
      </c>
      <c r="R42" s="48">
        <f>SUM(K42:Q42)</f>
        <v>0</v>
      </c>
      <c r="S42" s="89"/>
      <c r="T42" s="34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</row>
    <row r="43" spans="1:77" s="51" customFormat="1" ht="14.25" customHeight="1">
      <c r="A43" s="31"/>
      <c r="B43" s="45"/>
      <c r="C43" s="45"/>
      <c r="D43" s="46"/>
      <c r="E43" s="46"/>
      <c r="F43" s="46"/>
      <c r="G43" s="46"/>
      <c r="H43" s="46"/>
      <c r="I43" s="46"/>
      <c r="J43" s="46"/>
      <c r="K43" s="55"/>
      <c r="L43" s="55"/>
      <c r="M43" s="55"/>
      <c r="N43" s="55"/>
      <c r="O43" s="55"/>
      <c r="P43" s="55"/>
      <c r="Q43" s="55"/>
      <c r="R43" s="55"/>
      <c r="S43" s="106">
        <f>+B24</f>
        <v>0</v>
      </c>
      <c r="T43" s="104">
        <f>(S24/12*$D$114)+(T24/12*$D$115)</f>
        <v>0</v>
      </c>
      <c r="U43" s="104">
        <f>(T24/12*$D$114)+(U24/12*$D$115)</f>
        <v>0</v>
      </c>
      <c r="V43" s="104">
        <f>(U24/12*$D$114)+(V24/12*$D$115)</f>
        <v>0</v>
      </c>
      <c r="W43" s="104">
        <f>(V24/12*$D$114)+(W24/12*$D$115)</f>
        <v>0</v>
      </c>
      <c r="X43" s="104">
        <f>(W24/12*$D$114)+(X24/12*$D$115)</f>
        <v>0</v>
      </c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</row>
    <row r="44" spans="1:77" s="6" customFormat="1" ht="14.25" customHeight="1">
      <c r="A44" s="31"/>
      <c r="B44" s="45" t="s">
        <v>65</v>
      </c>
      <c r="C44" s="3"/>
      <c r="D44" s="26"/>
      <c r="E44" s="26"/>
      <c r="F44" s="26"/>
      <c r="G44" s="26"/>
      <c r="H44" s="26"/>
      <c r="I44" s="26"/>
      <c r="J44" s="26"/>
      <c r="K44" s="7"/>
      <c r="L44" s="7"/>
      <c r="M44" s="7"/>
      <c r="N44" s="7"/>
      <c r="O44" s="7"/>
      <c r="P44" s="7"/>
      <c r="Q44" s="7"/>
      <c r="R44" s="7"/>
      <c r="S44" s="106"/>
      <c r="T44" s="34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</row>
    <row r="45" spans="1:77" s="6" customFormat="1" ht="14.25" customHeight="1">
      <c r="A45" s="31">
        <v>5228</v>
      </c>
      <c r="B45" s="52"/>
      <c r="C45" s="11"/>
      <c r="D45" s="26"/>
      <c r="E45" s="26"/>
      <c r="F45" s="26"/>
      <c r="G45" s="26"/>
      <c r="H45" s="26"/>
      <c r="I45" s="26"/>
      <c r="J45" s="26"/>
      <c r="K45" s="53">
        <v>0</v>
      </c>
      <c r="L45" s="58">
        <f t="shared" ref="L45:Q47" si="29">K45*1.03</f>
        <v>0</v>
      </c>
      <c r="M45" s="58">
        <f t="shared" si="29"/>
        <v>0</v>
      </c>
      <c r="N45" s="58">
        <f t="shared" si="29"/>
        <v>0</v>
      </c>
      <c r="O45" s="58">
        <f t="shared" si="29"/>
        <v>0</v>
      </c>
      <c r="P45" s="58">
        <f t="shared" si="29"/>
        <v>0</v>
      </c>
      <c r="Q45" s="58">
        <f t="shared" si="29"/>
        <v>0</v>
      </c>
      <c r="R45" s="7">
        <f>SUM(K45:Q45)</f>
        <v>0</v>
      </c>
      <c r="S45" s="106"/>
      <c r="T45" s="34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</row>
    <row r="46" spans="1:77" s="6" customFormat="1" ht="14.25" customHeight="1">
      <c r="A46" s="31"/>
      <c r="B46" s="52"/>
      <c r="C46" s="3"/>
      <c r="D46" s="26"/>
      <c r="E46" s="26"/>
      <c r="F46" s="26"/>
      <c r="G46" s="26"/>
      <c r="H46" s="26"/>
      <c r="I46" s="26"/>
      <c r="J46" s="26"/>
      <c r="K46" s="53">
        <v>0</v>
      </c>
      <c r="L46" s="58">
        <f t="shared" si="29"/>
        <v>0</v>
      </c>
      <c r="M46" s="58">
        <f t="shared" si="29"/>
        <v>0</v>
      </c>
      <c r="N46" s="58">
        <f t="shared" si="29"/>
        <v>0</v>
      </c>
      <c r="O46" s="58">
        <f t="shared" si="29"/>
        <v>0</v>
      </c>
      <c r="P46" s="58">
        <f t="shared" si="29"/>
        <v>0</v>
      </c>
      <c r="Q46" s="58">
        <f t="shared" si="29"/>
        <v>0</v>
      </c>
      <c r="R46" s="7">
        <f t="shared" ref="R46:R48" si="30">SUM(K46:Q46)</f>
        <v>0</v>
      </c>
      <c r="S46" s="106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</row>
    <row r="47" spans="1:77" s="6" customFormat="1" ht="14.25" customHeight="1">
      <c r="A47" s="31"/>
      <c r="B47" s="128"/>
      <c r="C47" s="3"/>
      <c r="D47" s="26"/>
      <c r="E47" s="26"/>
      <c r="F47" s="26"/>
      <c r="G47" s="26"/>
      <c r="H47" s="26"/>
      <c r="I47" s="26"/>
      <c r="J47" s="26"/>
      <c r="K47" s="53">
        <v>0</v>
      </c>
      <c r="L47" s="58">
        <f t="shared" si="29"/>
        <v>0</v>
      </c>
      <c r="M47" s="58">
        <f t="shared" si="29"/>
        <v>0</v>
      </c>
      <c r="N47" s="58">
        <f t="shared" si="29"/>
        <v>0</v>
      </c>
      <c r="O47" s="58">
        <f t="shared" si="29"/>
        <v>0</v>
      </c>
      <c r="P47" s="58">
        <f t="shared" si="29"/>
        <v>0</v>
      </c>
      <c r="Q47" s="58">
        <f t="shared" si="29"/>
        <v>0</v>
      </c>
      <c r="R47" s="7">
        <f t="shared" si="30"/>
        <v>0</v>
      </c>
      <c r="S47" s="106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</row>
    <row r="48" spans="1:77" s="6" customFormat="1" ht="14.25" customHeight="1">
      <c r="A48" s="31">
        <v>5224</v>
      </c>
      <c r="B48" s="128"/>
      <c r="C48" s="3"/>
      <c r="D48" s="26"/>
      <c r="E48" s="26"/>
      <c r="F48" s="26"/>
      <c r="G48" s="26"/>
      <c r="H48" s="26"/>
      <c r="I48" s="26"/>
      <c r="J48" s="26"/>
      <c r="K48" s="53">
        <v>0</v>
      </c>
      <c r="L48" s="58">
        <f t="shared" ref="L48:Q48" si="31">K48*1.03</f>
        <v>0</v>
      </c>
      <c r="M48" s="58">
        <f t="shared" si="31"/>
        <v>0</v>
      </c>
      <c r="N48" s="58">
        <f t="shared" si="31"/>
        <v>0</v>
      </c>
      <c r="O48" s="58">
        <f t="shared" si="31"/>
        <v>0</v>
      </c>
      <c r="P48" s="58">
        <f t="shared" si="31"/>
        <v>0</v>
      </c>
      <c r="Q48" s="58">
        <f t="shared" si="31"/>
        <v>0</v>
      </c>
      <c r="R48" s="7">
        <f t="shared" si="30"/>
        <v>0</v>
      </c>
      <c r="S48" s="106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</row>
    <row r="49" spans="1:77" s="51" customFormat="1" ht="14.25" customHeight="1">
      <c r="A49" s="31"/>
      <c r="B49" s="54" t="s">
        <v>194</v>
      </c>
      <c r="C49" s="45"/>
      <c r="D49" s="46"/>
      <c r="E49" s="46"/>
      <c r="F49" s="46"/>
      <c r="G49" s="46"/>
      <c r="H49" s="46"/>
      <c r="I49" s="46"/>
      <c r="J49" s="46"/>
      <c r="K49" s="48">
        <f t="shared" ref="K49:Q49" si="32">SUM(K44:K48)</f>
        <v>0</v>
      </c>
      <c r="L49" s="48">
        <f t="shared" si="32"/>
        <v>0</v>
      </c>
      <c r="M49" s="48">
        <f t="shared" si="32"/>
        <v>0</v>
      </c>
      <c r="N49" s="48">
        <f t="shared" si="32"/>
        <v>0</v>
      </c>
      <c r="O49" s="48">
        <f t="shared" si="32"/>
        <v>0</v>
      </c>
      <c r="P49" s="48">
        <f t="shared" si="32"/>
        <v>0</v>
      </c>
      <c r="Q49" s="48">
        <f t="shared" si="32"/>
        <v>0</v>
      </c>
      <c r="R49" s="48">
        <f>SUM(K49:Q49)</f>
        <v>0</v>
      </c>
      <c r="S49" s="50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</row>
    <row r="50" spans="1:77" s="6" customFormat="1" ht="15" customHeight="1">
      <c r="A50" s="31"/>
      <c r="B50" s="3"/>
      <c r="C50" s="3"/>
      <c r="D50" s="26"/>
      <c r="E50" s="26"/>
      <c r="F50" s="26"/>
      <c r="G50" s="26"/>
      <c r="H50" s="26"/>
      <c r="I50" s="26"/>
      <c r="J50" s="26"/>
      <c r="K50" s="7"/>
      <c r="L50" s="7"/>
      <c r="M50" s="7"/>
      <c r="N50" s="7"/>
      <c r="O50" s="7"/>
      <c r="P50" s="7"/>
      <c r="Q50" s="7"/>
      <c r="R50" s="7"/>
      <c r="S50" s="3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</row>
    <row r="51" spans="1:77" s="6" customFormat="1" ht="14.25" customHeight="1">
      <c r="A51" s="31"/>
      <c r="B51" s="51" t="s">
        <v>67</v>
      </c>
      <c r="C51" s="3"/>
      <c r="D51" s="26"/>
      <c r="E51" s="26"/>
      <c r="F51" s="26"/>
      <c r="G51" s="26"/>
      <c r="H51" s="26"/>
      <c r="I51" s="26"/>
      <c r="J51" s="26"/>
      <c r="K51" s="7"/>
      <c r="L51" s="7"/>
      <c r="M51" s="7"/>
      <c r="N51" s="7"/>
      <c r="O51" s="7"/>
      <c r="P51" s="7"/>
      <c r="Q51" s="7"/>
      <c r="R51" s="7"/>
      <c r="S51" s="35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</row>
    <row r="52" spans="1:77" s="6" customFormat="1" ht="14.25" customHeight="1">
      <c r="A52" s="31">
        <v>5200</v>
      </c>
      <c r="B52" s="181"/>
      <c r="C52" s="127"/>
      <c r="D52" s="26"/>
      <c r="E52" s="26"/>
      <c r="F52" s="26"/>
      <c r="G52" s="26"/>
      <c r="H52" s="26"/>
      <c r="I52" s="26"/>
      <c r="J52" s="26"/>
      <c r="K52" s="110">
        <v>0</v>
      </c>
      <c r="L52" s="58">
        <f>K52*1.03</f>
        <v>0</v>
      </c>
      <c r="M52" s="58">
        <f>ROUND(L52*$D$119,0)</f>
        <v>0</v>
      </c>
      <c r="N52" s="58">
        <f>ROUND(M52*$D$119,0)</f>
        <v>0</v>
      </c>
      <c r="O52" s="58">
        <f>ROUND(N52*$D$119,0)</f>
        <v>0</v>
      </c>
      <c r="P52" s="58">
        <f>ROUND(O52*$D$119,0)</f>
        <v>0</v>
      </c>
      <c r="Q52" s="58">
        <f>ROUND(P52*$D$119,0)</f>
        <v>0</v>
      </c>
      <c r="R52" s="7">
        <f>SUM(K52:Q52)</f>
        <v>0</v>
      </c>
      <c r="S52" s="3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</row>
    <row r="53" spans="1:77" s="51" customFormat="1" ht="14.25" customHeight="1">
      <c r="A53" s="31"/>
      <c r="B53" s="54" t="s">
        <v>195</v>
      </c>
      <c r="C53" s="45"/>
      <c r="D53" s="46"/>
      <c r="E53" s="46"/>
      <c r="F53" s="46"/>
      <c r="G53" s="46"/>
      <c r="H53" s="46"/>
      <c r="I53" s="46"/>
      <c r="J53" s="46"/>
      <c r="K53" s="47">
        <f t="shared" ref="K53:Q53" si="33">SUM(K51:K52)</f>
        <v>0</v>
      </c>
      <c r="L53" s="47">
        <f t="shared" si="33"/>
        <v>0</v>
      </c>
      <c r="M53" s="47">
        <f t="shared" si="33"/>
        <v>0</v>
      </c>
      <c r="N53" s="47">
        <f t="shared" si="33"/>
        <v>0</v>
      </c>
      <c r="O53" s="47">
        <f t="shared" si="33"/>
        <v>0</v>
      </c>
      <c r="P53" s="47">
        <f t="shared" si="33"/>
        <v>0</v>
      </c>
      <c r="Q53" s="47">
        <f t="shared" si="33"/>
        <v>0</v>
      </c>
      <c r="R53" s="48">
        <f>SUM(K53:Q53)</f>
        <v>0</v>
      </c>
      <c r="S53" s="50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</row>
    <row r="54" spans="1:77" s="6" customFormat="1" ht="14.25" customHeight="1">
      <c r="A54" s="31"/>
      <c r="C54" s="3"/>
      <c r="D54" s="26"/>
      <c r="E54" s="26"/>
      <c r="F54" s="26"/>
      <c r="G54" s="26"/>
      <c r="H54" s="26"/>
      <c r="I54" s="26"/>
      <c r="J54" s="26"/>
      <c r="K54" s="57"/>
      <c r="L54" s="57"/>
      <c r="M54" s="57"/>
      <c r="N54" s="57"/>
      <c r="O54" s="57"/>
      <c r="P54" s="57"/>
      <c r="Q54" s="57"/>
      <c r="R54" s="7"/>
      <c r="S54" s="3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</row>
    <row r="55" spans="1:77" s="6" customFormat="1" ht="14.25" customHeight="1">
      <c r="A55" s="31"/>
      <c r="B55" s="45" t="s">
        <v>69</v>
      </c>
      <c r="C55" s="3"/>
      <c r="D55" s="26"/>
      <c r="E55" s="26"/>
      <c r="F55" s="26"/>
      <c r="G55" s="26"/>
      <c r="H55" s="26"/>
      <c r="I55" s="26"/>
      <c r="J55" s="26"/>
      <c r="K55" s="7"/>
      <c r="L55" s="7"/>
      <c r="M55" s="7"/>
      <c r="N55" s="7"/>
      <c r="O55" s="7"/>
      <c r="P55" s="7"/>
      <c r="Q55" s="7"/>
      <c r="R55" s="7"/>
      <c r="S55" s="3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</row>
    <row r="56" spans="1:77" s="6" customFormat="1" ht="13.5" customHeight="1">
      <c r="A56" s="31">
        <v>4189</v>
      </c>
      <c r="B56" s="52" t="s">
        <v>82</v>
      </c>
      <c r="C56" s="3"/>
      <c r="D56" s="26"/>
      <c r="E56" s="26"/>
      <c r="F56" s="26"/>
      <c r="G56" s="26"/>
      <c r="H56" s="26"/>
      <c r="I56" s="26"/>
      <c r="J56" s="26"/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7">
        <f>SUM(K56:Q56)</f>
        <v>0</v>
      </c>
      <c r="S56" s="3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</row>
    <row r="57" spans="1:77" s="6" customFormat="1" ht="12.75" customHeight="1">
      <c r="A57" s="31"/>
      <c r="B57" s="81" t="s">
        <v>83</v>
      </c>
      <c r="C57" s="3"/>
      <c r="D57" s="26"/>
      <c r="E57" s="26"/>
      <c r="F57" s="26"/>
      <c r="G57" s="26"/>
      <c r="H57" s="26"/>
      <c r="I57" s="26"/>
      <c r="J57" s="26"/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7">
        <f t="shared" ref="R57" si="34">SUM(K57:Q57)</f>
        <v>0</v>
      </c>
      <c r="S57" s="3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  <row r="58" spans="1:77" s="6" customFormat="1" ht="14.25" customHeight="1">
      <c r="A58" s="31">
        <v>5341</v>
      </c>
      <c r="B58" s="52"/>
      <c r="C58" s="3" t="s">
        <v>212</v>
      </c>
      <c r="D58" s="26"/>
      <c r="E58" s="26"/>
      <c r="F58" s="26"/>
      <c r="G58" s="26"/>
      <c r="H58" s="26"/>
      <c r="I58" s="26"/>
      <c r="J58" s="26"/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341">
        <f>SUM(K58:Q58)</f>
        <v>0</v>
      </c>
      <c r="S58" s="3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 s="6" customFormat="1" ht="14.25" customHeight="1">
      <c r="A59" s="31">
        <v>5340</v>
      </c>
      <c r="B59" s="52"/>
      <c r="C59" s="3"/>
      <c r="D59" s="26"/>
      <c r="E59" s="26"/>
      <c r="F59" s="26"/>
      <c r="G59" s="26"/>
      <c r="H59" s="26"/>
      <c r="I59" s="26"/>
      <c r="J59" s="26"/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341">
        <f t="shared" ref="R59:R67" si="35">SUM(K59:Q59)</f>
        <v>0</v>
      </c>
      <c r="S59" s="35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</row>
    <row r="60" spans="1:77" s="6" customFormat="1" ht="14.25" customHeight="1">
      <c r="A60" s="31"/>
      <c r="B60" s="375"/>
      <c r="C60" s="3"/>
      <c r="D60" s="26"/>
      <c r="E60" s="26"/>
      <c r="F60" s="26"/>
      <c r="G60" s="26"/>
      <c r="H60" s="26"/>
      <c r="I60" s="26"/>
      <c r="J60" s="26"/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341">
        <f t="shared" si="35"/>
        <v>0</v>
      </c>
      <c r="S60" s="35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</row>
    <row r="61" spans="1:77" s="6" customFormat="1" ht="14.25" customHeight="1">
      <c r="A61" s="31"/>
      <c r="B61" s="52"/>
      <c r="C61" s="3"/>
      <c r="D61" s="26"/>
      <c r="E61" s="26"/>
      <c r="F61" s="26"/>
      <c r="G61" s="26"/>
      <c r="H61" s="26"/>
      <c r="I61" s="26"/>
      <c r="J61" s="26"/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341">
        <f t="shared" si="35"/>
        <v>0</v>
      </c>
      <c r="S61" s="35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</row>
    <row r="62" spans="1:77" s="6" customFormat="1" ht="14.25" customHeight="1">
      <c r="A62" s="31"/>
      <c r="B62" s="52"/>
      <c r="C62" s="3"/>
      <c r="D62" s="26"/>
      <c r="E62" s="26"/>
      <c r="F62" s="26"/>
      <c r="G62" s="26"/>
      <c r="H62" s="26"/>
      <c r="I62" s="26"/>
      <c r="J62" s="26"/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7">
        <f t="shared" si="35"/>
        <v>0</v>
      </c>
      <c r="S62" s="35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</row>
    <row r="63" spans="1:77" s="6" customFormat="1" ht="14.25" customHeight="1">
      <c r="A63" s="31"/>
      <c r="B63" s="52"/>
      <c r="C63" s="3"/>
      <c r="D63" s="26"/>
      <c r="E63" s="26"/>
      <c r="F63" s="26"/>
      <c r="G63" s="26"/>
      <c r="H63" s="26"/>
      <c r="I63" s="26"/>
      <c r="J63" s="26"/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341">
        <f t="shared" si="35"/>
        <v>0</v>
      </c>
      <c r="S63" s="35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</row>
    <row r="64" spans="1:77" s="6" customFormat="1" ht="14.25" customHeight="1">
      <c r="A64" s="31"/>
      <c r="B64" s="52"/>
      <c r="C64" s="3"/>
      <c r="D64" s="26"/>
      <c r="E64" s="26"/>
      <c r="F64" s="26"/>
      <c r="G64" s="26"/>
      <c r="H64" s="26"/>
      <c r="I64" s="26"/>
      <c r="J64" s="26"/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341">
        <f t="shared" si="35"/>
        <v>0</v>
      </c>
      <c r="S64" s="35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</row>
    <row r="65" spans="1:77" s="6" customFormat="1" ht="14.25" customHeight="1">
      <c r="A65" s="31"/>
      <c r="B65" s="52"/>
      <c r="C65" s="3"/>
      <c r="D65" s="26"/>
      <c r="E65" s="26"/>
      <c r="F65" s="26"/>
      <c r="G65" s="26"/>
      <c r="H65" s="26"/>
      <c r="I65" s="26"/>
      <c r="J65" s="26"/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341">
        <f t="shared" si="35"/>
        <v>0</v>
      </c>
      <c r="S65" s="35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</row>
    <row r="66" spans="1:77" s="6" customFormat="1" ht="14.25" customHeight="1">
      <c r="A66" s="31"/>
      <c r="B66" s="52"/>
      <c r="C66" s="3"/>
      <c r="D66" s="26"/>
      <c r="E66" s="26"/>
      <c r="F66" s="26"/>
      <c r="G66" s="26"/>
      <c r="H66" s="26"/>
      <c r="I66" s="26"/>
      <c r="J66" s="26"/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7">
        <f t="shared" si="35"/>
        <v>0</v>
      </c>
      <c r="S66" s="35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</row>
    <row r="67" spans="1:77" s="6" customFormat="1" ht="14.25" customHeight="1">
      <c r="A67" s="31"/>
      <c r="B67" s="52"/>
      <c r="C67" s="3"/>
      <c r="D67" s="26"/>
      <c r="E67" s="26"/>
      <c r="F67" s="26"/>
      <c r="G67" s="26"/>
      <c r="H67" s="26"/>
      <c r="I67" s="26"/>
      <c r="J67" s="26"/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7">
        <f t="shared" si="35"/>
        <v>0</v>
      </c>
      <c r="S67" s="35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</row>
    <row r="68" spans="1:77" s="51" customFormat="1">
      <c r="A68" s="31"/>
      <c r="B68" s="54" t="s">
        <v>196</v>
      </c>
      <c r="C68" s="45"/>
      <c r="D68" s="46"/>
      <c r="E68" s="46"/>
      <c r="F68" s="46"/>
      <c r="G68" s="46"/>
      <c r="H68" s="46"/>
      <c r="I68" s="46"/>
      <c r="J68" s="46"/>
      <c r="K68" s="47">
        <f>SUM(K55:K67)</f>
        <v>0</v>
      </c>
      <c r="L68" s="47">
        <f t="shared" ref="L68:Q68" si="36">SUM(L55:L67)</f>
        <v>0</v>
      </c>
      <c r="M68" s="47">
        <f t="shared" si="36"/>
        <v>0</v>
      </c>
      <c r="N68" s="47">
        <f t="shared" si="36"/>
        <v>0</v>
      </c>
      <c r="O68" s="47">
        <f t="shared" si="36"/>
        <v>0</v>
      </c>
      <c r="P68" s="47">
        <f t="shared" si="36"/>
        <v>0</v>
      </c>
      <c r="Q68" s="47">
        <f t="shared" si="36"/>
        <v>0</v>
      </c>
      <c r="R68" s="48">
        <f>SUM(K68:Q68)</f>
        <v>0</v>
      </c>
      <c r="S68" s="50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</row>
    <row r="69" spans="1:77" s="51" customFormat="1">
      <c r="A69" s="31"/>
      <c r="B69" s="54"/>
      <c r="C69" s="45"/>
      <c r="D69" s="46"/>
      <c r="E69" s="46"/>
      <c r="F69" s="46"/>
      <c r="G69" s="46"/>
      <c r="H69" s="46"/>
      <c r="I69" s="46"/>
      <c r="J69" s="46"/>
      <c r="K69" s="55"/>
      <c r="L69" s="55"/>
      <c r="M69" s="55"/>
      <c r="N69" s="55"/>
      <c r="O69" s="55"/>
      <c r="P69" s="55"/>
      <c r="Q69" s="55"/>
      <c r="R69" s="55"/>
      <c r="S69" s="50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</row>
    <row r="70" spans="1:77" s="51" customFormat="1" ht="14.25" customHeight="1">
      <c r="A70" s="31"/>
      <c r="B70" s="45" t="s">
        <v>197</v>
      </c>
      <c r="C70" s="54"/>
      <c r="D70" s="54"/>
      <c r="E70" s="45"/>
      <c r="F70" s="45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55"/>
      <c r="S70" s="50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</row>
    <row r="71" spans="1:77" s="51" customFormat="1" ht="14.25" customHeight="1">
      <c r="A71" s="31"/>
      <c r="B71" s="54"/>
      <c r="C71" s="54"/>
      <c r="D71" s="45"/>
      <c r="E71" s="46"/>
      <c r="F71" s="46"/>
      <c r="G71" s="46"/>
      <c r="H71" s="46"/>
      <c r="I71" s="46"/>
      <c r="J71" s="46"/>
      <c r="K71" s="55"/>
      <c r="L71" s="55"/>
      <c r="M71" s="55"/>
      <c r="N71" s="55"/>
      <c r="O71" s="55"/>
      <c r="P71" s="55"/>
      <c r="Q71" s="55"/>
      <c r="R71" s="55"/>
      <c r="S71" s="50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</row>
    <row r="72" spans="1:77" s="51" customFormat="1" ht="14.25" customHeight="1">
      <c r="A72" s="31"/>
      <c r="B72" s="54"/>
      <c r="C72" s="17" t="s">
        <v>199</v>
      </c>
      <c r="D72" s="45"/>
      <c r="E72" s="46"/>
      <c r="F72" s="46"/>
      <c r="G72" s="46"/>
      <c r="H72" s="46"/>
      <c r="I72" s="46"/>
      <c r="J72" s="46"/>
      <c r="K72" s="55"/>
      <c r="L72" s="55"/>
      <c r="M72" s="55"/>
      <c r="N72" s="55"/>
      <c r="O72" s="55"/>
      <c r="P72" s="55"/>
      <c r="Q72" s="55"/>
      <c r="R72" s="55"/>
      <c r="S72" s="50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</row>
    <row r="73" spans="1:77" s="51" customFormat="1" ht="14.25" customHeight="1">
      <c r="A73" s="31"/>
      <c r="B73" s="54" t="s">
        <v>221</v>
      </c>
      <c r="C73" s="52" t="s">
        <v>72</v>
      </c>
      <c r="D73" s="45"/>
      <c r="E73" s="46"/>
      <c r="F73" s="46"/>
      <c r="G73" s="304"/>
      <c r="H73" s="304"/>
      <c r="I73" s="304"/>
      <c r="J73" s="46"/>
      <c r="K73" s="335">
        <f>'Community Subaward Name'!K79</f>
        <v>0</v>
      </c>
      <c r="L73" s="335">
        <f>'Community Subaward Name'!L79</f>
        <v>0</v>
      </c>
      <c r="M73" s="335">
        <f>'Community Subaward Name'!M79</f>
        <v>0</v>
      </c>
      <c r="N73" s="335">
        <f>'Community Subaward Name'!N79</f>
        <v>0</v>
      </c>
      <c r="O73" s="335">
        <f>'Community Subaward Name'!O79</f>
        <v>0</v>
      </c>
      <c r="P73" s="335">
        <f>'Community Subaward Name'!P79</f>
        <v>0</v>
      </c>
      <c r="Q73" s="335">
        <f>'Community Subaward Name'!Q79</f>
        <v>0</v>
      </c>
      <c r="R73" s="7">
        <f>SUM(K73:Q73)</f>
        <v>0</v>
      </c>
      <c r="S73" s="50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</row>
    <row r="74" spans="1:77" s="51" customFormat="1" ht="14.25" customHeight="1">
      <c r="A74" s="31"/>
      <c r="B74" s="54"/>
      <c r="C74" s="52" t="s">
        <v>73</v>
      </c>
      <c r="D74" s="87"/>
      <c r="E74" s="46"/>
      <c r="F74" s="46"/>
      <c r="G74" s="46"/>
      <c r="H74" s="46"/>
      <c r="I74" s="46"/>
      <c r="J74" s="46"/>
      <c r="K74" s="112">
        <f>'Community Subaward Name'!K80</f>
        <v>0</v>
      </c>
      <c r="L74" s="112">
        <f>'Community Subaward Name'!L80</f>
        <v>0</v>
      </c>
      <c r="M74" s="112">
        <f>'Community Subaward Name'!M80</f>
        <v>0</v>
      </c>
      <c r="N74" s="112">
        <f>'Community Subaward Name'!N80</f>
        <v>0</v>
      </c>
      <c r="O74" s="112">
        <f>'Community Subaward Name'!O80</f>
        <v>0</v>
      </c>
      <c r="P74" s="112">
        <f>'Community Subaward Name'!P80</f>
        <v>0</v>
      </c>
      <c r="Q74" s="112">
        <f>'Community Subaward Name'!Q80</f>
        <v>0</v>
      </c>
      <c r="R74" s="86">
        <f>SUM(K74:Q74)</f>
        <v>0</v>
      </c>
      <c r="S74" s="50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</row>
    <row r="75" spans="1:77" s="51" customFormat="1" ht="14.25" customHeight="1">
      <c r="A75" s="31"/>
      <c r="B75" s="54"/>
      <c r="C75" s="54" t="s">
        <v>74</v>
      </c>
      <c r="D75" s="45"/>
      <c r="E75" s="46"/>
      <c r="F75" s="46"/>
      <c r="G75" s="46"/>
      <c r="H75" s="46"/>
      <c r="I75" s="46"/>
      <c r="J75" s="46"/>
      <c r="K75" s="320">
        <f>SUM(K73:K74)</f>
        <v>0</v>
      </c>
      <c r="L75" s="320">
        <f t="shared" ref="L75:Q75" si="37">SUM(L73:L74)</f>
        <v>0</v>
      </c>
      <c r="M75" s="320">
        <f t="shared" si="37"/>
        <v>0</v>
      </c>
      <c r="N75" s="320">
        <f t="shared" si="37"/>
        <v>0</v>
      </c>
      <c r="O75" s="320">
        <f t="shared" si="37"/>
        <v>0</v>
      </c>
      <c r="P75" s="320">
        <f t="shared" si="37"/>
        <v>0</v>
      </c>
      <c r="Q75" s="320">
        <f t="shared" si="37"/>
        <v>0</v>
      </c>
      <c r="R75" s="48">
        <f>SUM(K75:Q75)</f>
        <v>0</v>
      </c>
      <c r="S75" s="50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</row>
    <row r="76" spans="1:77" s="51" customFormat="1" ht="14.25" customHeight="1">
      <c r="A76" s="31"/>
      <c r="B76" s="54"/>
      <c r="C76" s="54"/>
      <c r="D76" s="45"/>
      <c r="E76" s="46"/>
      <c r="F76" s="46"/>
      <c r="G76" s="46"/>
      <c r="H76" s="46"/>
      <c r="I76" s="46"/>
      <c r="J76" s="46"/>
      <c r="K76" s="55"/>
      <c r="L76" s="55"/>
      <c r="M76" s="55"/>
      <c r="N76" s="55"/>
      <c r="O76" s="55"/>
      <c r="P76" s="55"/>
      <c r="Q76" s="55"/>
      <c r="R76" s="55"/>
      <c r="S76" s="50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</row>
    <row r="77" spans="1:77" s="51" customFormat="1" ht="14.25" customHeight="1">
      <c r="A77" s="31"/>
      <c r="B77" s="54"/>
      <c r="C77" s="17" t="s">
        <v>133</v>
      </c>
      <c r="D77" s="45"/>
      <c r="E77" s="46"/>
      <c r="F77" s="46"/>
      <c r="G77" s="46"/>
      <c r="H77" s="46"/>
      <c r="I77" s="46"/>
      <c r="J77" s="46"/>
      <c r="K77" s="55"/>
      <c r="L77" s="55"/>
      <c r="M77" s="55"/>
      <c r="N77" s="55"/>
      <c r="O77" s="55"/>
      <c r="P77" s="55"/>
      <c r="Q77" s="55"/>
      <c r="R77" s="55"/>
      <c r="S77" s="50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</row>
    <row r="78" spans="1:77" s="51" customFormat="1" ht="14.25" customHeight="1">
      <c r="A78" s="31"/>
      <c r="B78" s="54"/>
      <c r="C78" s="52" t="s">
        <v>72</v>
      </c>
      <c r="D78" s="45"/>
      <c r="E78" s="46"/>
      <c r="F78" s="46"/>
      <c r="G78" s="46"/>
      <c r="H78" s="46"/>
      <c r="I78" s="46"/>
      <c r="J78" s="46"/>
      <c r="K78" s="111">
        <v>0</v>
      </c>
      <c r="L78" s="58">
        <v>0</v>
      </c>
      <c r="M78" s="58">
        <f t="shared" ref="M78:Q79" si="38">ROUND(L78*$D$119,0)</f>
        <v>0</v>
      </c>
      <c r="N78" s="58">
        <f t="shared" si="38"/>
        <v>0</v>
      </c>
      <c r="O78" s="58">
        <f t="shared" si="38"/>
        <v>0</v>
      </c>
      <c r="P78" s="58">
        <f t="shared" si="38"/>
        <v>0</v>
      </c>
      <c r="Q78" s="58">
        <f t="shared" si="38"/>
        <v>0</v>
      </c>
      <c r="R78" s="7">
        <f>SUM(K78:Q78)</f>
        <v>0</v>
      </c>
      <c r="S78" s="50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</row>
    <row r="79" spans="1:77" s="51" customFormat="1" ht="14.25" customHeight="1">
      <c r="A79" s="31"/>
      <c r="B79" s="54"/>
      <c r="C79" s="52" t="s">
        <v>73</v>
      </c>
      <c r="D79" s="87"/>
      <c r="E79" s="46"/>
      <c r="F79" s="46"/>
      <c r="G79" s="46"/>
      <c r="H79" s="46"/>
      <c r="I79" s="46"/>
      <c r="J79" s="46"/>
      <c r="K79" s="112">
        <v>0</v>
      </c>
      <c r="L79" s="112">
        <v>0</v>
      </c>
      <c r="M79" s="112">
        <f t="shared" si="38"/>
        <v>0</v>
      </c>
      <c r="N79" s="112">
        <f t="shared" si="38"/>
        <v>0</v>
      </c>
      <c r="O79" s="112">
        <f t="shared" si="38"/>
        <v>0</v>
      </c>
      <c r="P79" s="112">
        <f t="shared" si="38"/>
        <v>0</v>
      </c>
      <c r="Q79" s="112">
        <f t="shared" si="38"/>
        <v>0</v>
      </c>
      <c r="R79" s="86">
        <f>SUM(K79:Q79)</f>
        <v>0</v>
      </c>
      <c r="S79" s="50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</row>
    <row r="80" spans="1:77" s="51" customFormat="1" ht="14.25" customHeight="1">
      <c r="A80" s="31"/>
      <c r="B80" s="54"/>
      <c r="C80" s="54" t="s">
        <v>74</v>
      </c>
      <c r="D80" s="45"/>
      <c r="E80" s="46"/>
      <c r="F80" s="46"/>
      <c r="G80" s="46"/>
      <c r="H80" s="46"/>
      <c r="I80" s="46"/>
      <c r="J80" s="46"/>
      <c r="K80" s="55">
        <f t="shared" ref="K80:Q80" si="39">SUM(K78:K79)</f>
        <v>0</v>
      </c>
      <c r="L80" s="55">
        <f t="shared" si="39"/>
        <v>0</v>
      </c>
      <c r="M80" s="55">
        <f t="shared" si="39"/>
        <v>0</v>
      </c>
      <c r="N80" s="55">
        <f t="shared" si="39"/>
        <v>0</v>
      </c>
      <c r="O80" s="55">
        <f t="shared" si="39"/>
        <v>0</v>
      </c>
      <c r="P80" s="55">
        <f t="shared" si="39"/>
        <v>0</v>
      </c>
      <c r="Q80" s="55">
        <f t="shared" si="39"/>
        <v>0</v>
      </c>
      <c r="R80" s="48">
        <f>SUM(K80:Q80)</f>
        <v>0</v>
      </c>
      <c r="S80" s="50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</row>
    <row r="81" spans="1:77" s="51" customFormat="1" ht="14.25" customHeight="1">
      <c r="A81" s="31"/>
      <c r="B81" s="54"/>
      <c r="C81" s="54"/>
      <c r="D81" s="45"/>
      <c r="E81" s="46"/>
      <c r="F81" s="46"/>
      <c r="G81" s="46"/>
      <c r="H81" s="46"/>
      <c r="I81" s="46"/>
      <c r="J81" s="46"/>
      <c r="K81" s="55"/>
      <c r="L81" s="55"/>
      <c r="M81" s="55"/>
      <c r="N81" s="55"/>
      <c r="O81" s="55"/>
      <c r="P81" s="55"/>
      <c r="Q81" s="55"/>
      <c r="R81" s="55"/>
      <c r="S81" s="50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</row>
    <row r="82" spans="1:77" s="51" customFormat="1" ht="14.25" customHeight="1">
      <c r="A82" s="31"/>
      <c r="B82" s="54"/>
      <c r="C82" s="17" t="s">
        <v>133</v>
      </c>
      <c r="D82" s="45"/>
      <c r="E82" s="46"/>
      <c r="F82" s="46"/>
      <c r="G82" s="46"/>
      <c r="H82" s="46"/>
      <c r="I82" s="46"/>
      <c r="J82" s="46"/>
      <c r="K82" s="55"/>
      <c r="L82" s="55"/>
      <c r="M82" s="55"/>
      <c r="N82" s="55"/>
      <c r="O82" s="55"/>
      <c r="P82" s="55"/>
      <c r="Q82" s="55"/>
      <c r="R82" s="55"/>
      <c r="S82" s="50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</row>
    <row r="83" spans="1:77" s="51" customFormat="1" ht="14.25" customHeight="1">
      <c r="A83" s="31"/>
      <c r="B83" s="54"/>
      <c r="C83" s="52" t="s">
        <v>72</v>
      </c>
      <c r="D83" s="45"/>
      <c r="E83" s="46"/>
      <c r="F83" s="46"/>
      <c r="G83" s="46"/>
      <c r="H83" s="46"/>
      <c r="I83" s="46"/>
      <c r="J83" s="46"/>
      <c r="K83" s="111">
        <v>0</v>
      </c>
      <c r="L83" s="58">
        <v>0</v>
      </c>
      <c r="M83" s="58">
        <f t="shared" ref="M83:Q84" si="40">ROUND(L83*$D$119,0)</f>
        <v>0</v>
      </c>
      <c r="N83" s="58">
        <f t="shared" si="40"/>
        <v>0</v>
      </c>
      <c r="O83" s="58">
        <f t="shared" si="40"/>
        <v>0</v>
      </c>
      <c r="P83" s="58">
        <f t="shared" si="40"/>
        <v>0</v>
      </c>
      <c r="Q83" s="58">
        <f t="shared" si="40"/>
        <v>0</v>
      </c>
      <c r="R83" s="7">
        <f>SUM(K83:Q83)</f>
        <v>0</v>
      </c>
      <c r="S83" s="50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</row>
    <row r="84" spans="1:77" s="51" customFormat="1" ht="14.25" customHeight="1">
      <c r="A84" s="31"/>
      <c r="B84" s="54"/>
      <c r="C84" s="52" t="s">
        <v>73</v>
      </c>
      <c r="D84" s="87"/>
      <c r="E84" s="46"/>
      <c r="F84" s="46"/>
      <c r="G84" s="46"/>
      <c r="H84" s="46"/>
      <c r="I84" s="46"/>
      <c r="J84" s="46"/>
      <c r="K84" s="112">
        <v>0</v>
      </c>
      <c r="L84" s="112">
        <v>0</v>
      </c>
      <c r="M84" s="112">
        <f t="shared" si="40"/>
        <v>0</v>
      </c>
      <c r="N84" s="112">
        <f t="shared" si="40"/>
        <v>0</v>
      </c>
      <c r="O84" s="112">
        <f t="shared" si="40"/>
        <v>0</v>
      </c>
      <c r="P84" s="112">
        <f t="shared" si="40"/>
        <v>0</v>
      </c>
      <c r="Q84" s="112">
        <f t="shared" si="40"/>
        <v>0</v>
      </c>
      <c r="R84" s="86">
        <f>SUM(K84:Q84)</f>
        <v>0</v>
      </c>
      <c r="S84" s="50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</row>
    <row r="85" spans="1:77" s="51" customFormat="1" ht="14.25" customHeight="1">
      <c r="A85" s="31"/>
      <c r="B85" s="54"/>
      <c r="C85" s="54" t="s">
        <v>74</v>
      </c>
      <c r="D85" s="45"/>
      <c r="E85" s="46"/>
      <c r="F85" s="46"/>
      <c r="G85" s="46"/>
      <c r="H85" s="46"/>
      <c r="I85" s="46"/>
      <c r="J85" s="46"/>
      <c r="K85" s="55">
        <f t="shared" ref="K85:Q85" si="41">SUM(K83:K84)</f>
        <v>0</v>
      </c>
      <c r="L85" s="55">
        <f t="shared" si="41"/>
        <v>0</v>
      </c>
      <c r="M85" s="55">
        <f t="shared" si="41"/>
        <v>0</v>
      </c>
      <c r="N85" s="55">
        <f t="shared" si="41"/>
        <v>0</v>
      </c>
      <c r="O85" s="55">
        <f t="shared" si="41"/>
        <v>0</v>
      </c>
      <c r="P85" s="55">
        <f t="shared" si="41"/>
        <v>0</v>
      </c>
      <c r="Q85" s="55">
        <f t="shared" si="41"/>
        <v>0</v>
      </c>
      <c r="R85" s="48">
        <f>SUM(K85:Q85)</f>
        <v>0</v>
      </c>
      <c r="S85" s="50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</row>
    <row r="86" spans="1:77" s="51" customFormat="1" ht="14.25" customHeight="1">
      <c r="A86" s="31"/>
      <c r="B86" s="54"/>
      <c r="C86" s="54"/>
      <c r="D86" s="45"/>
      <c r="E86" s="46"/>
      <c r="F86" s="46"/>
      <c r="G86" s="46"/>
      <c r="H86" s="46"/>
      <c r="I86" s="46"/>
      <c r="J86" s="46"/>
      <c r="K86" s="55"/>
      <c r="L86" s="55"/>
      <c r="M86" s="55"/>
      <c r="N86" s="55"/>
      <c r="O86" s="55"/>
      <c r="P86" s="55"/>
      <c r="Q86" s="55"/>
      <c r="R86" s="55"/>
      <c r="S86" s="50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</row>
    <row r="87" spans="1:77" s="51" customFormat="1" ht="14.25" customHeight="1">
      <c r="A87" s="31"/>
      <c r="B87" s="54"/>
      <c r="C87" s="45"/>
      <c r="D87" s="46"/>
      <c r="E87" s="46"/>
      <c r="F87" s="46"/>
      <c r="G87" s="46"/>
      <c r="H87" s="46"/>
      <c r="I87" s="46"/>
      <c r="J87" s="46"/>
      <c r="K87" s="55"/>
      <c r="L87" s="55"/>
      <c r="M87" s="55"/>
      <c r="N87" s="55"/>
      <c r="O87" s="55"/>
      <c r="P87" s="55"/>
      <c r="Q87" s="55"/>
      <c r="R87" s="55"/>
      <c r="S87" s="50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</row>
    <row r="88" spans="1:77" s="51" customFormat="1" ht="15.75" customHeight="1">
      <c r="A88" s="31"/>
      <c r="B88" s="45" t="s">
        <v>75</v>
      </c>
      <c r="C88" s="45"/>
      <c r="D88" s="46"/>
      <c r="E88" s="46"/>
      <c r="F88" s="46"/>
      <c r="G88" s="46"/>
      <c r="H88" s="46"/>
      <c r="I88" s="46"/>
      <c r="J88" s="46"/>
      <c r="K88" s="320">
        <f t="shared" ref="K88:Q88" si="42">K29+K37+K42+K49+K53+K68+K75+K80+K85</f>
        <v>0</v>
      </c>
      <c r="L88" s="320">
        <f t="shared" si="42"/>
        <v>0</v>
      </c>
      <c r="M88" s="320">
        <f t="shared" si="42"/>
        <v>0</v>
      </c>
      <c r="N88" s="320">
        <f t="shared" si="42"/>
        <v>0</v>
      </c>
      <c r="O88" s="320">
        <f t="shared" si="42"/>
        <v>0</v>
      </c>
      <c r="P88" s="320">
        <f t="shared" si="42"/>
        <v>0</v>
      </c>
      <c r="Q88" s="320">
        <f t="shared" si="42"/>
        <v>0</v>
      </c>
      <c r="R88" s="7">
        <f>SUM(K88:Q88)</f>
        <v>0</v>
      </c>
      <c r="S88" s="50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</row>
    <row r="89" spans="1:77" s="75" customFormat="1" ht="15" customHeight="1">
      <c r="A89" s="74"/>
      <c r="B89" s="45" t="s">
        <v>73</v>
      </c>
      <c r="C89" s="286">
        <v>0.625</v>
      </c>
      <c r="D89" s="77"/>
      <c r="E89" s="78"/>
      <c r="F89" s="78"/>
      <c r="G89" s="78"/>
      <c r="H89" s="78"/>
      <c r="I89" s="78"/>
      <c r="J89" s="78"/>
      <c r="K89" s="79">
        <f t="shared" ref="K89:Q89" si="43">K109</f>
        <v>0</v>
      </c>
      <c r="L89" s="79">
        <f t="shared" si="43"/>
        <v>0</v>
      </c>
      <c r="M89" s="79">
        <f t="shared" si="43"/>
        <v>0</v>
      </c>
      <c r="N89" s="79">
        <f t="shared" si="43"/>
        <v>0</v>
      </c>
      <c r="O89" s="79">
        <f t="shared" si="43"/>
        <v>0</v>
      </c>
      <c r="P89" s="79">
        <f t="shared" si="43"/>
        <v>0</v>
      </c>
      <c r="Q89" s="79">
        <f t="shared" si="43"/>
        <v>0</v>
      </c>
      <c r="R89" s="86">
        <f>SUM(K89:Q89)</f>
        <v>0</v>
      </c>
      <c r="S89" s="6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0"/>
      <c r="BV89" s="80"/>
      <c r="BW89" s="80"/>
      <c r="BX89" s="80"/>
      <c r="BY89" s="80"/>
    </row>
    <row r="90" spans="1:77" s="6" customFormat="1">
      <c r="A90" s="59">
        <v>4600</v>
      </c>
      <c r="B90" s="18" t="s">
        <v>76</v>
      </c>
      <c r="C90" s="3"/>
      <c r="D90" s="26"/>
      <c r="E90" s="26"/>
      <c r="F90" s="26"/>
      <c r="G90" s="26"/>
      <c r="H90" s="26"/>
      <c r="I90" s="26"/>
      <c r="J90" s="26"/>
      <c r="K90" s="60">
        <f t="shared" ref="K90:Q90" si="44">K88+K89</f>
        <v>0</v>
      </c>
      <c r="L90" s="60">
        <f t="shared" si="44"/>
        <v>0</v>
      </c>
      <c r="M90" s="60">
        <f t="shared" si="44"/>
        <v>0</v>
      </c>
      <c r="N90" s="60">
        <f t="shared" si="44"/>
        <v>0</v>
      </c>
      <c r="O90" s="60">
        <f t="shared" si="44"/>
        <v>0</v>
      </c>
      <c r="P90" s="60">
        <f t="shared" si="44"/>
        <v>0</v>
      </c>
      <c r="Q90" s="60">
        <f t="shared" si="44"/>
        <v>0</v>
      </c>
      <c r="R90" s="48">
        <f>SUM(K90:Q90)</f>
        <v>0</v>
      </c>
      <c r="S90" s="35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</row>
    <row r="91" spans="1:77" s="6" customFormat="1">
      <c r="A91" s="44"/>
      <c r="B91" s="18"/>
      <c r="C91" s="3"/>
      <c r="D91" s="26"/>
      <c r="E91" s="26"/>
      <c r="F91" s="26"/>
      <c r="G91" s="26"/>
      <c r="H91" s="26"/>
      <c r="I91" s="26"/>
      <c r="J91" s="26"/>
      <c r="K91" s="72"/>
      <c r="L91" s="72"/>
      <c r="M91" s="72"/>
      <c r="N91" s="72"/>
      <c r="O91" s="72"/>
      <c r="P91" s="72"/>
      <c r="Q91" s="72"/>
      <c r="R91" s="55"/>
      <c r="S91" s="35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</row>
    <row r="92" spans="1:77" s="6" customFormat="1">
      <c r="A92" s="44"/>
      <c r="B92" s="18"/>
      <c r="C92" s="3"/>
      <c r="D92" s="26"/>
      <c r="E92" s="26"/>
      <c r="F92" s="26"/>
      <c r="G92" s="26"/>
      <c r="H92" s="26"/>
      <c r="I92" s="26"/>
      <c r="J92" s="26"/>
      <c r="K92" s="72"/>
      <c r="L92" s="72"/>
      <c r="M92" s="72"/>
      <c r="N92" s="72"/>
      <c r="O92" s="72"/>
      <c r="P92" s="72"/>
      <c r="Q92" s="72"/>
      <c r="R92" s="55"/>
      <c r="S92" s="35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</row>
    <row r="93" spans="1:77" s="6" customFormat="1">
      <c r="A93" s="44"/>
      <c r="B93" s="18"/>
      <c r="C93" s="3"/>
      <c r="D93" s="26"/>
      <c r="E93" s="26"/>
      <c r="F93" s="26"/>
      <c r="G93" s="26"/>
      <c r="H93" s="26"/>
      <c r="I93" s="26"/>
      <c r="J93" s="26"/>
      <c r="K93" s="72"/>
      <c r="L93" s="72"/>
      <c r="M93" s="72"/>
      <c r="N93" s="72"/>
      <c r="O93" s="72"/>
      <c r="P93" s="72"/>
      <c r="Q93" s="72"/>
      <c r="R93" s="55"/>
      <c r="S93" s="35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</row>
    <row r="94" spans="1:77" s="6" customFormat="1">
      <c r="A94" s="1"/>
      <c r="C94" s="3"/>
      <c r="D94" s="26"/>
      <c r="E94" s="26"/>
      <c r="F94" s="26"/>
      <c r="G94" s="26"/>
      <c r="H94" s="68"/>
      <c r="I94" s="26"/>
      <c r="J94" s="68"/>
      <c r="K94" s="69"/>
      <c r="L94" s="69"/>
      <c r="M94" s="69"/>
      <c r="N94" s="69"/>
      <c r="O94" s="69"/>
      <c r="P94" s="69"/>
      <c r="Q94" s="69"/>
      <c r="R94" s="69"/>
      <c r="S94" s="35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</row>
    <row r="95" spans="1:77" s="6" customFormat="1">
      <c r="A95" s="1"/>
      <c r="C95" s="3"/>
      <c r="D95" s="26"/>
      <c r="E95" s="26"/>
      <c r="F95" s="26"/>
      <c r="G95" s="26"/>
      <c r="H95" s="73"/>
      <c r="I95" s="26"/>
      <c r="J95" s="73"/>
      <c r="K95" s="58"/>
      <c r="L95" s="58"/>
      <c r="M95" s="58"/>
      <c r="N95" s="58"/>
      <c r="O95" s="58"/>
      <c r="P95" s="58"/>
      <c r="Q95" s="58"/>
      <c r="R95" s="58"/>
      <c r="S95" s="35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</row>
    <row r="96" spans="1:77" s="6" customFormat="1">
      <c r="A96" s="1"/>
      <c r="C96" s="3"/>
      <c r="D96" s="26"/>
      <c r="E96" s="26"/>
      <c r="F96" s="11" t="s">
        <v>79</v>
      </c>
      <c r="H96" s="10"/>
      <c r="J96" s="10"/>
      <c r="K96" s="7">
        <f t="shared" ref="K96:Q96" si="45">K88</f>
        <v>0</v>
      </c>
      <c r="L96" s="7">
        <f t="shared" si="45"/>
        <v>0</v>
      </c>
      <c r="M96" s="7">
        <f t="shared" si="45"/>
        <v>0</v>
      </c>
      <c r="N96" s="7">
        <f t="shared" si="45"/>
        <v>0</v>
      </c>
      <c r="O96" s="7">
        <f t="shared" si="45"/>
        <v>0</v>
      </c>
      <c r="P96" s="7">
        <f t="shared" si="45"/>
        <v>0</v>
      </c>
      <c r="Q96" s="7">
        <f t="shared" si="45"/>
        <v>0</v>
      </c>
      <c r="R96" s="7">
        <f>R88</f>
        <v>0</v>
      </c>
      <c r="S96" s="35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</row>
    <row r="97" spans="1:77" s="6" customFormat="1">
      <c r="A97" s="1"/>
      <c r="C97" s="3"/>
      <c r="D97" s="26"/>
      <c r="E97" s="26"/>
      <c r="F97" s="3" t="s">
        <v>80</v>
      </c>
      <c r="H97" s="10"/>
      <c r="J97" s="10"/>
      <c r="K97" s="7"/>
      <c r="L97" s="7"/>
      <c r="M97" s="7"/>
      <c r="N97" s="7"/>
      <c r="O97" s="7"/>
      <c r="P97" s="7"/>
      <c r="Q97" s="7"/>
      <c r="R97" s="7"/>
      <c r="S97" s="35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</row>
    <row r="98" spans="1:77" s="6" customFormat="1">
      <c r="A98" s="1"/>
      <c r="C98" s="3"/>
      <c r="D98" s="26"/>
      <c r="E98" s="26"/>
      <c r="F98" s="10"/>
      <c r="G98" s="52" t="s">
        <v>63</v>
      </c>
      <c r="H98" s="10"/>
      <c r="I98" s="52"/>
      <c r="J98" s="10"/>
      <c r="K98" s="7">
        <f t="shared" ref="K98:R98" si="46">-K42</f>
        <v>0</v>
      </c>
      <c r="L98" s="7">
        <f t="shared" si="46"/>
        <v>0</v>
      </c>
      <c r="M98" s="7">
        <f t="shared" si="46"/>
        <v>0</v>
      </c>
      <c r="N98" s="7">
        <f t="shared" si="46"/>
        <v>0</v>
      </c>
      <c r="O98" s="7">
        <f t="shared" si="46"/>
        <v>0</v>
      </c>
      <c r="P98" s="7">
        <f t="shared" si="46"/>
        <v>0</v>
      </c>
      <c r="Q98" s="7">
        <f t="shared" si="46"/>
        <v>0</v>
      </c>
      <c r="R98" s="7">
        <f t="shared" si="46"/>
        <v>0</v>
      </c>
      <c r="S98" s="35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</row>
    <row r="99" spans="1:77" s="6" customFormat="1">
      <c r="A99" s="1"/>
      <c r="C99" s="3"/>
      <c r="D99" s="26"/>
      <c r="E99" s="26"/>
      <c r="F99" s="10"/>
      <c r="G99" s="3" t="s">
        <v>81</v>
      </c>
      <c r="H99" s="10"/>
      <c r="I99" s="3"/>
      <c r="J99" s="10"/>
      <c r="K99" s="7">
        <f t="shared" ref="K99:Q99" si="47">-(K75)</f>
        <v>0</v>
      </c>
      <c r="L99" s="7">
        <f t="shared" si="47"/>
        <v>0</v>
      </c>
      <c r="M99" s="7">
        <f t="shared" si="47"/>
        <v>0</v>
      </c>
      <c r="N99" s="7">
        <f t="shared" si="47"/>
        <v>0</v>
      </c>
      <c r="O99" s="7">
        <f t="shared" si="47"/>
        <v>0</v>
      </c>
      <c r="P99" s="7">
        <f t="shared" si="47"/>
        <v>0</v>
      </c>
      <c r="Q99" s="7">
        <f t="shared" si="47"/>
        <v>0</v>
      </c>
      <c r="R99" s="7">
        <f>-R43</f>
        <v>0</v>
      </c>
      <c r="S99" s="35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</row>
    <row r="100" spans="1:77" s="6" customFormat="1">
      <c r="A100" s="1"/>
      <c r="C100" s="3"/>
      <c r="D100" s="26"/>
      <c r="E100" s="26"/>
      <c r="F100" s="10"/>
      <c r="G100" s="3" t="s">
        <v>82</v>
      </c>
      <c r="H100" s="10"/>
      <c r="I100" s="3"/>
      <c r="J100" s="10"/>
      <c r="K100" s="7">
        <f t="shared" ref="K100:R101" si="48">-K56</f>
        <v>0</v>
      </c>
      <c r="L100" s="7">
        <f t="shared" si="48"/>
        <v>0</v>
      </c>
      <c r="M100" s="7">
        <f t="shared" si="48"/>
        <v>0</v>
      </c>
      <c r="N100" s="7">
        <f t="shared" si="48"/>
        <v>0</v>
      </c>
      <c r="O100" s="7">
        <f t="shared" si="48"/>
        <v>0</v>
      </c>
      <c r="P100" s="7">
        <f t="shared" si="48"/>
        <v>0</v>
      </c>
      <c r="Q100" s="7">
        <f t="shared" si="48"/>
        <v>0</v>
      </c>
      <c r="R100" s="7">
        <f t="shared" si="48"/>
        <v>0</v>
      </c>
      <c r="S100" s="35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</row>
    <row r="101" spans="1:77" s="6" customFormat="1">
      <c r="A101" s="1"/>
      <c r="C101" s="3"/>
      <c r="D101" s="26"/>
      <c r="E101" s="26"/>
      <c r="F101" s="10"/>
      <c r="G101" s="3" t="s">
        <v>83</v>
      </c>
      <c r="H101" s="10"/>
      <c r="I101" s="3"/>
      <c r="J101" s="10"/>
      <c r="K101" s="7">
        <f t="shared" si="48"/>
        <v>0</v>
      </c>
      <c r="L101" s="7">
        <f t="shared" si="48"/>
        <v>0</v>
      </c>
      <c r="M101" s="7">
        <f t="shared" si="48"/>
        <v>0</v>
      </c>
      <c r="N101" s="7">
        <f t="shared" si="48"/>
        <v>0</v>
      </c>
      <c r="O101" s="7">
        <f t="shared" si="48"/>
        <v>0</v>
      </c>
      <c r="P101" s="7">
        <f t="shared" si="48"/>
        <v>0</v>
      </c>
      <c r="Q101" s="7">
        <f t="shared" si="48"/>
        <v>0</v>
      </c>
      <c r="R101" s="7">
        <f t="shared" si="48"/>
        <v>0</v>
      </c>
      <c r="S101" s="35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</row>
    <row r="102" spans="1:77" s="6" customFormat="1">
      <c r="A102" s="1"/>
      <c r="C102" s="3"/>
      <c r="D102" s="26"/>
      <c r="E102" s="26"/>
      <c r="F102" s="3" t="s">
        <v>84</v>
      </c>
      <c r="G102" s="10"/>
      <c r="H102" s="10"/>
      <c r="I102" s="10"/>
      <c r="J102" s="10"/>
      <c r="K102" s="7"/>
      <c r="L102" s="7"/>
      <c r="M102" s="7"/>
      <c r="N102" s="7"/>
      <c r="O102" s="7"/>
      <c r="P102" s="7"/>
      <c r="Q102" s="7"/>
      <c r="R102" s="7"/>
      <c r="S102" s="35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</row>
    <row r="103" spans="1:77" s="6" customFormat="1">
      <c r="A103" s="1"/>
      <c r="C103" s="3"/>
      <c r="D103" s="26"/>
      <c r="E103" s="26"/>
      <c r="F103" s="10"/>
      <c r="G103" s="10" t="s">
        <v>85</v>
      </c>
      <c r="H103" s="10"/>
      <c r="I103" s="10"/>
      <c r="J103" s="10"/>
      <c r="K103" s="7"/>
      <c r="L103" s="7"/>
      <c r="M103" s="7"/>
      <c r="N103" s="7"/>
      <c r="O103" s="7"/>
      <c r="P103" s="7"/>
      <c r="Q103" s="7"/>
      <c r="R103" s="7"/>
      <c r="S103" s="35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</row>
    <row r="104" spans="1:77" s="6" customFormat="1">
      <c r="A104" s="1"/>
      <c r="C104" s="3"/>
      <c r="D104" s="26"/>
      <c r="E104" s="26"/>
      <c r="F104" s="10"/>
      <c r="G104" s="10" t="s">
        <v>86</v>
      </c>
      <c r="H104" s="10"/>
      <c r="I104" s="10"/>
      <c r="J104" s="10"/>
      <c r="K104" s="138">
        <v>0</v>
      </c>
      <c r="L104" s="138">
        <v>0</v>
      </c>
      <c r="M104" s="138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35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</row>
    <row r="105" spans="1:77" s="6" customFormat="1">
      <c r="A105" s="1"/>
      <c r="C105" s="3"/>
      <c r="D105" s="26"/>
      <c r="E105" s="26"/>
      <c r="F105" s="10"/>
      <c r="G105" s="22"/>
      <c r="H105" s="10"/>
      <c r="I105" s="22"/>
      <c r="J105" s="10"/>
      <c r="K105" s="7"/>
      <c r="L105" s="7"/>
      <c r="M105" s="7"/>
      <c r="N105" s="7"/>
      <c r="O105" s="7"/>
      <c r="P105" s="7"/>
      <c r="Q105" s="7"/>
      <c r="R105" s="7"/>
      <c r="S105" s="35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</row>
    <row r="106" spans="1:77" s="6" customFormat="1">
      <c r="A106" s="1"/>
      <c r="C106" s="3"/>
      <c r="D106" s="26"/>
      <c r="E106" s="26"/>
      <c r="F106" s="10"/>
      <c r="G106" s="10"/>
      <c r="H106" s="10"/>
      <c r="I106" s="10"/>
      <c r="J106" s="10"/>
      <c r="K106" s="58"/>
      <c r="L106" s="58"/>
      <c r="M106" s="58"/>
      <c r="N106" s="58"/>
      <c r="O106" s="58"/>
      <c r="P106" s="58"/>
      <c r="Q106" s="58"/>
      <c r="R106" s="58"/>
      <c r="S106" s="35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</row>
    <row r="107" spans="1:77" s="6" customFormat="1">
      <c r="A107" s="1"/>
      <c r="C107" s="3"/>
      <c r="D107" s="26"/>
      <c r="E107" s="26"/>
      <c r="F107" s="10"/>
      <c r="G107" s="10"/>
      <c r="H107" s="10"/>
      <c r="I107" s="10"/>
      <c r="J107" s="10"/>
      <c r="K107" s="7"/>
      <c r="L107" s="7"/>
      <c r="M107" s="7"/>
      <c r="N107" s="7"/>
      <c r="O107" s="7"/>
      <c r="P107" s="7"/>
      <c r="Q107" s="7"/>
      <c r="R107" s="7"/>
      <c r="S107" s="35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</row>
    <row r="108" spans="1:77" s="6" customFormat="1">
      <c r="A108" s="1"/>
      <c r="C108" s="3"/>
      <c r="D108" s="26"/>
      <c r="E108" s="26"/>
      <c r="F108" s="3" t="s">
        <v>87</v>
      </c>
      <c r="G108" s="10"/>
      <c r="H108" s="10"/>
      <c r="I108" s="10"/>
      <c r="J108" s="10"/>
      <c r="K108" s="7">
        <f t="shared" ref="K108:R108" si="49">SUM(K96:K107)</f>
        <v>0</v>
      </c>
      <c r="L108" s="7">
        <f t="shared" si="49"/>
        <v>0</v>
      </c>
      <c r="M108" s="7">
        <f t="shared" si="49"/>
        <v>0</v>
      </c>
      <c r="N108" s="7">
        <f t="shared" si="49"/>
        <v>0</v>
      </c>
      <c r="O108" s="7">
        <f t="shared" si="49"/>
        <v>0</v>
      </c>
      <c r="P108" s="7">
        <f t="shared" si="49"/>
        <v>0</v>
      </c>
      <c r="Q108" s="7">
        <f t="shared" si="49"/>
        <v>0</v>
      </c>
      <c r="R108" s="7">
        <f t="shared" si="49"/>
        <v>0</v>
      </c>
      <c r="S108" s="35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</row>
    <row r="109" spans="1:77" s="6" customFormat="1">
      <c r="A109" s="1"/>
      <c r="B109" s="61"/>
      <c r="C109" s="3"/>
      <c r="D109" s="26"/>
      <c r="E109" s="26"/>
      <c r="G109" s="10"/>
      <c r="H109" s="84"/>
      <c r="I109" s="10"/>
      <c r="J109" s="84"/>
      <c r="K109" s="7">
        <f>K108*$K$110</f>
        <v>0</v>
      </c>
      <c r="L109" s="7">
        <f>L108*$L$110</f>
        <v>0</v>
      </c>
      <c r="M109" s="7">
        <f>M108*$M$110</f>
        <v>0</v>
      </c>
      <c r="N109" s="7">
        <f>N108*$N$110</f>
        <v>0</v>
      </c>
      <c r="O109" s="7">
        <f>O108*$O$110</f>
        <v>0</v>
      </c>
      <c r="P109" s="7">
        <f>P108*$N$110</f>
        <v>0</v>
      </c>
      <c r="Q109" s="7">
        <f>Q108*$O$110</f>
        <v>0</v>
      </c>
      <c r="R109" s="7">
        <f>R108*$H$109</f>
        <v>0</v>
      </c>
      <c r="S109" s="35"/>
      <c r="T109" s="9"/>
      <c r="U109" s="9"/>
      <c r="V109" s="9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</row>
    <row r="110" spans="1:77" s="6" customFormat="1">
      <c r="A110" s="1"/>
      <c r="C110" s="3"/>
      <c r="D110" s="10"/>
      <c r="E110" s="10"/>
      <c r="F110" s="10" t="s">
        <v>88</v>
      </c>
      <c r="G110" s="10"/>
      <c r="H110" s="10"/>
      <c r="I110" s="10"/>
      <c r="J110" s="10"/>
      <c r="K110" s="121">
        <v>0.625</v>
      </c>
      <c r="L110" s="121">
        <v>0.625</v>
      </c>
      <c r="M110" s="121">
        <v>0.625</v>
      </c>
      <c r="N110" s="121">
        <v>0.625</v>
      </c>
      <c r="O110" s="121">
        <v>0.625</v>
      </c>
      <c r="P110" s="121">
        <v>0.625</v>
      </c>
      <c r="Q110" s="121">
        <v>0.625</v>
      </c>
      <c r="R110" s="7">
        <f>R109-R89</f>
        <v>0</v>
      </c>
      <c r="S110" s="35"/>
      <c r="T110" s="9"/>
      <c r="U110" s="9"/>
      <c r="V110" s="9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</row>
    <row r="111" spans="1:77" s="6" customFormat="1">
      <c r="A111" s="1"/>
      <c r="C111" s="3"/>
      <c r="D111" s="10"/>
      <c r="E111" s="10"/>
      <c r="F111" s="10"/>
      <c r="G111" s="10"/>
      <c r="H111" s="10"/>
      <c r="I111" s="10"/>
      <c r="J111" s="10"/>
      <c r="K111" s="122"/>
      <c r="L111" s="122"/>
      <c r="M111" s="122"/>
      <c r="N111" s="122"/>
      <c r="O111" s="122"/>
      <c r="P111" s="122"/>
      <c r="Q111" s="122"/>
      <c r="R111" s="7"/>
      <c r="S111" s="35"/>
      <c r="T111" s="9"/>
      <c r="U111" s="9"/>
      <c r="V111" s="9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</row>
    <row r="112" spans="1:77" s="6" customFormat="1">
      <c r="A112" s="1"/>
      <c r="C112" s="3"/>
      <c r="D112" s="10"/>
      <c r="E112" s="10"/>
      <c r="F112" s="10"/>
      <c r="G112" s="308"/>
      <c r="H112" s="336"/>
      <c r="I112" s="308"/>
      <c r="J112" s="336"/>
      <c r="K112" s="79"/>
      <c r="L112" s="7"/>
      <c r="M112" s="7"/>
      <c r="N112" s="7"/>
      <c r="O112" s="7"/>
      <c r="P112" s="7"/>
      <c r="Q112" s="7"/>
      <c r="R112" s="7"/>
      <c r="S112" s="35"/>
      <c r="T112" s="9"/>
      <c r="U112" s="9"/>
      <c r="V112" s="9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</row>
    <row r="113" spans="1:19">
      <c r="B113" s="13" t="s">
        <v>89</v>
      </c>
      <c r="D113" s="10" t="s">
        <v>13</v>
      </c>
      <c r="E113" s="10" t="s">
        <v>14</v>
      </c>
      <c r="F113" s="10" t="s">
        <v>15</v>
      </c>
      <c r="G113" s="10" t="s">
        <v>16</v>
      </c>
      <c r="H113" s="10" t="s">
        <v>17</v>
      </c>
      <c r="I113" s="10" t="s">
        <v>30</v>
      </c>
      <c r="J113" s="10" t="s">
        <v>31</v>
      </c>
    </row>
    <row r="114" spans="1:19">
      <c r="B114" s="99" t="s">
        <v>90</v>
      </c>
      <c r="C114" s="64" t="s">
        <v>91</v>
      </c>
      <c r="D114" s="65">
        <v>12</v>
      </c>
      <c r="E114" s="65">
        <v>12</v>
      </c>
      <c r="F114" s="65">
        <v>12</v>
      </c>
      <c r="G114" s="65">
        <v>12</v>
      </c>
      <c r="H114" s="65">
        <v>12</v>
      </c>
      <c r="I114" s="65">
        <v>12</v>
      </c>
      <c r="J114" s="65">
        <v>12</v>
      </c>
    </row>
    <row r="115" spans="1:19">
      <c r="B115" s="100" t="s">
        <v>92</v>
      </c>
      <c r="C115" s="64" t="s">
        <v>93</v>
      </c>
      <c r="D115" s="65">
        <v>0</v>
      </c>
      <c r="E115" s="65">
        <v>0</v>
      </c>
      <c r="F115" s="65">
        <v>0</v>
      </c>
      <c r="G115" s="65">
        <v>0</v>
      </c>
      <c r="H115" s="65">
        <v>0</v>
      </c>
      <c r="I115" s="65">
        <v>0</v>
      </c>
      <c r="J115" s="65">
        <v>0</v>
      </c>
      <c r="K115" s="98"/>
      <c r="L115" s="79"/>
      <c r="M115" s="79"/>
      <c r="N115" s="79"/>
      <c r="O115" s="79"/>
      <c r="P115" s="79"/>
      <c r="Q115" s="79"/>
    </row>
    <row r="116" spans="1:19">
      <c r="K116" s="98"/>
      <c r="L116" s="79"/>
      <c r="M116" s="79"/>
      <c r="N116" s="79"/>
      <c r="O116" s="79"/>
      <c r="P116" s="79"/>
      <c r="Q116" s="79"/>
    </row>
    <row r="117" spans="1:19">
      <c r="C117" s="64" t="s">
        <v>94</v>
      </c>
      <c r="D117" s="65">
        <f t="shared" ref="D117:J117" si="50">D114+D115</f>
        <v>12</v>
      </c>
      <c r="E117" s="65">
        <f t="shared" si="50"/>
        <v>12</v>
      </c>
      <c r="F117" s="65">
        <f t="shared" si="50"/>
        <v>12</v>
      </c>
      <c r="G117" s="65">
        <f t="shared" si="50"/>
        <v>12</v>
      </c>
      <c r="H117" s="65">
        <f t="shared" si="50"/>
        <v>12</v>
      </c>
      <c r="I117" s="65">
        <f t="shared" si="50"/>
        <v>12</v>
      </c>
      <c r="J117" s="65">
        <f t="shared" si="50"/>
        <v>12</v>
      </c>
      <c r="K117" s="98"/>
      <c r="L117" s="79"/>
      <c r="M117" s="79"/>
      <c r="N117" s="79"/>
      <c r="O117" s="79"/>
      <c r="P117" s="79"/>
      <c r="Q117" s="79"/>
    </row>
    <row r="118" spans="1:19">
      <c r="K118" s="13"/>
      <c r="L118" s="13"/>
      <c r="M118" s="13"/>
      <c r="N118" s="13"/>
      <c r="O118" s="13"/>
      <c r="P118" s="13"/>
      <c r="Q118" s="13"/>
      <c r="R118" s="13"/>
    </row>
    <row r="119" spans="1:19">
      <c r="D119" s="66">
        <v>1.03</v>
      </c>
    </row>
    <row r="120" spans="1:19">
      <c r="D120" s="66">
        <v>1.03</v>
      </c>
    </row>
    <row r="122" spans="1:19" s="93" customFormat="1">
      <c r="A122" s="92"/>
      <c r="E122" s="94"/>
      <c r="F122" s="94"/>
      <c r="G122" s="94"/>
      <c r="H122" s="94"/>
      <c r="I122" s="94"/>
      <c r="J122" s="94"/>
      <c r="K122" s="79"/>
      <c r="L122" s="79"/>
      <c r="M122" s="79"/>
      <c r="N122" s="79"/>
      <c r="O122" s="79"/>
      <c r="P122" s="79"/>
      <c r="Q122" s="79"/>
      <c r="R122" s="79"/>
      <c r="S122" s="95"/>
    </row>
    <row r="123" spans="1:19" s="93" customFormat="1">
      <c r="A123" s="92"/>
      <c r="E123" s="94"/>
      <c r="F123" s="94"/>
      <c r="G123" s="94"/>
      <c r="H123" s="94"/>
      <c r="I123" s="94"/>
      <c r="J123" s="94"/>
      <c r="K123" s="79"/>
      <c r="L123" s="79"/>
      <c r="M123" s="79"/>
      <c r="N123" s="79"/>
      <c r="O123" s="79"/>
      <c r="P123" s="79"/>
      <c r="Q123" s="79"/>
      <c r="R123" s="79"/>
      <c r="S123" s="95"/>
    </row>
    <row r="124" spans="1:19" s="93" customFormat="1">
      <c r="A124" s="92"/>
      <c r="E124" s="94"/>
      <c r="F124" s="94"/>
      <c r="G124" s="94"/>
      <c r="H124" s="94"/>
      <c r="I124" s="94"/>
      <c r="J124" s="94"/>
      <c r="K124" s="79"/>
      <c r="L124" s="79"/>
      <c r="M124" s="79"/>
      <c r="N124" s="79"/>
      <c r="O124" s="79"/>
      <c r="P124" s="79"/>
      <c r="Q124" s="79"/>
      <c r="R124" s="79"/>
      <c r="S124" s="95"/>
    </row>
    <row r="125" spans="1:19" s="93" customFormat="1">
      <c r="A125" s="92"/>
      <c r="E125" s="94"/>
      <c r="F125" s="94"/>
      <c r="G125" s="94"/>
      <c r="H125" s="94"/>
      <c r="I125" s="94"/>
      <c r="J125" s="94"/>
      <c r="K125" s="79"/>
      <c r="L125" s="79"/>
      <c r="M125" s="79"/>
      <c r="N125" s="79"/>
      <c r="O125" s="79"/>
      <c r="P125" s="79"/>
      <c r="Q125" s="79"/>
      <c r="R125" s="79"/>
      <c r="S125" s="95"/>
    </row>
    <row r="126" spans="1:19" s="93" customFormat="1">
      <c r="A126" s="92"/>
      <c r="E126" s="94"/>
      <c r="F126" s="94"/>
      <c r="G126" s="94"/>
      <c r="H126" s="94"/>
      <c r="I126" s="94"/>
      <c r="J126" s="94"/>
      <c r="K126" s="79"/>
      <c r="L126" s="79"/>
      <c r="M126" s="79"/>
      <c r="N126" s="79"/>
      <c r="O126" s="79"/>
      <c r="P126" s="79"/>
      <c r="Q126" s="79"/>
      <c r="R126" s="79"/>
      <c r="S126" s="95"/>
    </row>
    <row r="127" spans="1:19" s="93" customFormat="1">
      <c r="A127" s="92"/>
      <c r="K127" s="79"/>
      <c r="L127" s="79"/>
      <c r="M127" s="79"/>
      <c r="N127" s="79"/>
      <c r="O127" s="79"/>
      <c r="P127" s="79"/>
      <c r="Q127" s="79"/>
      <c r="R127" s="79"/>
      <c r="S127" s="95"/>
    </row>
    <row r="128" spans="1:19" s="93" customFormat="1">
      <c r="A128" s="92"/>
      <c r="K128" s="79"/>
      <c r="L128" s="79"/>
      <c r="M128" s="79"/>
      <c r="N128" s="79"/>
      <c r="O128" s="79"/>
      <c r="P128" s="79"/>
      <c r="Q128" s="79"/>
      <c r="R128" s="79"/>
      <c r="S128" s="95"/>
    </row>
    <row r="129" spans="1:19" s="93" customFormat="1">
      <c r="A129" s="92"/>
      <c r="B129" s="96"/>
      <c r="D129" s="97"/>
      <c r="E129" s="97"/>
      <c r="F129" s="97"/>
      <c r="G129" s="97"/>
      <c r="H129" s="97"/>
      <c r="I129" s="97"/>
      <c r="J129" s="97"/>
      <c r="K129" s="79"/>
      <c r="L129" s="79"/>
      <c r="M129" s="79"/>
      <c r="N129" s="79"/>
      <c r="O129" s="79"/>
      <c r="P129" s="79"/>
      <c r="Q129" s="79"/>
      <c r="R129" s="79"/>
      <c r="S129" s="95"/>
    </row>
    <row r="130" spans="1:19" s="93" customFormat="1">
      <c r="A130" s="92"/>
      <c r="B130" s="96"/>
      <c r="D130" s="95"/>
      <c r="E130" s="94"/>
      <c r="F130" s="94"/>
      <c r="G130" s="94"/>
      <c r="H130" s="94"/>
      <c r="I130" s="94"/>
      <c r="J130" s="94"/>
      <c r="K130" s="79"/>
      <c r="L130" s="79"/>
      <c r="M130" s="79"/>
      <c r="N130" s="79"/>
      <c r="O130" s="79"/>
      <c r="P130" s="79"/>
      <c r="Q130" s="79"/>
      <c r="R130" s="79"/>
      <c r="S130" s="95"/>
    </row>
    <row r="131" spans="1:19" s="93" customFormat="1">
      <c r="A131" s="92"/>
      <c r="K131" s="79"/>
      <c r="L131" s="79"/>
      <c r="M131" s="79"/>
      <c r="N131" s="79"/>
      <c r="O131" s="79"/>
      <c r="P131" s="79"/>
      <c r="Q131" s="79"/>
      <c r="R131" s="79"/>
      <c r="S131" s="95"/>
    </row>
    <row r="132" spans="1:19" s="93" customFormat="1">
      <c r="A132" s="92"/>
      <c r="K132" s="79"/>
      <c r="L132" s="79"/>
      <c r="M132" s="79"/>
      <c r="N132" s="79"/>
      <c r="O132" s="79"/>
      <c r="P132" s="79"/>
      <c r="Q132" s="79"/>
      <c r="R132" s="79"/>
      <c r="S132" s="95"/>
    </row>
    <row r="133" spans="1:19" s="93" customFormat="1">
      <c r="A133" s="92"/>
      <c r="K133" s="79"/>
      <c r="L133" s="79"/>
      <c r="M133" s="79"/>
      <c r="N133" s="79"/>
      <c r="O133" s="79"/>
      <c r="P133" s="79"/>
      <c r="Q133" s="79"/>
      <c r="R133" s="79"/>
      <c r="S133" s="95"/>
    </row>
    <row r="134" spans="1:19" s="93" customFormat="1">
      <c r="A134" s="92"/>
      <c r="K134" s="79"/>
      <c r="L134" s="79"/>
      <c r="M134" s="79"/>
      <c r="N134" s="79"/>
      <c r="O134" s="79"/>
      <c r="P134" s="79"/>
      <c r="Q134" s="79"/>
      <c r="R134" s="79"/>
      <c r="S134" s="95"/>
    </row>
    <row r="135" spans="1:19" s="93" customFormat="1">
      <c r="A135" s="92"/>
      <c r="K135" s="79"/>
      <c r="L135" s="79"/>
      <c r="M135" s="79"/>
      <c r="N135" s="79"/>
      <c r="O135" s="79"/>
      <c r="P135" s="79"/>
      <c r="Q135" s="79"/>
      <c r="R135" s="79"/>
      <c r="S135" s="95"/>
    </row>
    <row r="136" spans="1:19" s="93" customFormat="1">
      <c r="A136" s="92"/>
      <c r="K136" s="79"/>
      <c r="L136" s="79"/>
      <c r="M136" s="79"/>
      <c r="N136" s="79"/>
      <c r="O136" s="79"/>
      <c r="P136" s="79"/>
      <c r="Q136" s="79"/>
      <c r="R136" s="79"/>
      <c r="S136" s="95"/>
    </row>
    <row r="137" spans="1:19" s="93" customFormat="1">
      <c r="A137" s="92"/>
      <c r="K137" s="79"/>
      <c r="L137" s="79"/>
      <c r="M137" s="79"/>
      <c r="N137" s="79"/>
      <c r="O137" s="79"/>
      <c r="P137" s="79"/>
      <c r="Q137" s="79"/>
      <c r="R137" s="79"/>
      <c r="S137" s="95"/>
    </row>
    <row r="138" spans="1:19" s="93" customFormat="1">
      <c r="A138" s="92"/>
      <c r="K138" s="79"/>
      <c r="L138" s="79"/>
      <c r="M138" s="79"/>
      <c r="N138" s="79"/>
      <c r="O138" s="79"/>
      <c r="P138" s="79"/>
      <c r="Q138" s="79"/>
      <c r="R138" s="79"/>
      <c r="S138" s="95"/>
    </row>
    <row r="139" spans="1:19" s="93" customFormat="1">
      <c r="A139" s="92"/>
      <c r="K139" s="79"/>
      <c r="L139" s="79"/>
      <c r="M139" s="79"/>
      <c r="N139" s="79"/>
      <c r="O139" s="79"/>
      <c r="P139" s="79"/>
      <c r="Q139" s="79"/>
      <c r="R139" s="79"/>
      <c r="S139" s="95"/>
    </row>
  </sheetData>
  <mergeCells count="1">
    <mergeCell ref="S29:X29"/>
  </mergeCells>
  <phoneticPr fontId="0" type="noConversion"/>
  <printOptions horizontalCentered="1"/>
  <pageMargins left="0" right="0" top="0.3" bottom="0.5" header="0.5" footer="0.25"/>
  <pageSetup scale="60" orientation="landscape" horizontalDpi="4294967292" verticalDpi="144" r:id="rId1"/>
  <headerFooter alignWithMargins="0">
    <oddFooter>&amp;L&amp;F&amp;R&amp;A
&amp;D    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CA84-9F93-4614-96B4-050A46222BD9}">
  <sheetPr>
    <tabColor theme="7" tint="0.39997558519241921"/>
  </sheetPr>
  <dimension ref="A1:BY130"/>
  <sheetViews>
    <sheetView topLeftCell="A83" zoomScale="90" zoomScaleNormal="90" workbookViewId="0">
      <selection activeCell="C81" sqref="C81"/>
    </sheetView>
  </sheetViews>
  <sheetFormatPr defaultColWidth="9.140625" defaultRowHeight="15"/>
  <cols>
    <col min="1" max="1" width="8.140625" style="1" customWidth="1"/>
    <col min="2" max="2" width="30.140625" style="13" customWidth="1"/>
    <col min="3" max="3" width="29.85546875" style="13" customWidth="1"/>
    <col min="4" max="4" width="13.28515625" style="13" customWidth="1"/>
    <col min="5" max="5" width="12.28515625" style="13" customWidth="1"/>
    <col min="6" max="10" width="10.7109375" style="13" customWidth="1"/>
    <col min="11" max="17" width="14.42578125" style="7" bestFit="1" customWidth="1"/>
    <col min="18" max="18" width="13.140625" style="7" customWidth="1"/>
    <col min="19" max="19" width="13.140625" style="63" customWidth="1"/>
    <col min="20" max="20" width="11.140625" style="13" customWidth="1"/>
    <col min="21" max="53" width="9.140625" style="13" customWidth="1"/>
    <col min="54" max="16384" width="9.140625" style="13"/>
  </cols>
  <sheetData>
    <row r="1" spans="1:77" s="6" customFormat="1">
      <c r="A1" s="1"/>
      <c r="B1" s="2" t="s">
        <v>0</v>
      </c>
      <c r="C1" s="91" t="s">
        <v>200</v>
      </c>
      <c r="D1" s="4" t="s">
        <v>1</v>
      </c>
      <c r="E1" s="5"/>
      <c r="K1" s="7"/>
      <c r="L1" s="7"/>
      <c r="M1" s="7"/>
      <c r="N1" s="7"/>
      <c r="O1" s="7"/>
      <c r="P1" s="7"/>
      <c r="Q1" s="7"/>
      <c r="R1" s="7"/>
      <c r="S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</row>
    <row r="2" spans="1:77" s="6" customFormat="1" ht="18.75" customHeight="1">
      <c r="A2" s="1"/>
      <c r="B2" s="70" t="s">
        <v>2</v>
      </c>
      <c r="C2" s="143"/>
      <c r="D2" s="51" t="s">
        <v>4</v>
      </c>
      <c r="E2" s="126"/>
      <c r="F2" s="12"/>
      <c r="K2" s="151"/>
      <c r="L2" s="7"/>
      <c r="M2" s="7"/>
      <c r="N2" s="7"/>
      <c r="O2" s="7"/>
      <c r="P2" s="7"/>
      <c r="Q2" s="7"/>
      <c r="R2" s="7"/>
      <c r="S2" s="8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</row>
    <row r="3" spans="1:77" s="6" customFormat="1">
      <c r="A3" s="1"/>
      <c r="B3" s="71" t="s">
        <v>5</v>
      </c>
      <c r="C3" s="143"/>
      <c r="D3" s="51" t="s">
        <v>95</v>
      </c>
      <c r="K3" s="7"/>
      <c r="L3" s="7"/>
      <c r="M3" s="7"/>
      <c r="N3" s="7"/>
      <c r="O3" s="7"/>
      <c r="P3" s="7"/>
      <c r="Q3" s="7"/>
      <c r="R3" s="7"/>
      <c r="S3" s="8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77" s="6" customFormat="1">
      <c r="A4" s="1"/>
      <c r="B4" s="51" t="s">
        <v>6</v>
      </c>
      <c r="C4" s="3"/>
      <c r="D4" s="14" t="s">
        <v>96</v>
      </c>
      <c r="E4" s="129"/>
      <c r="K4" s="88"/>
      <c r="L4" s="15"/>
      <c r="M4" s="7"/>
      <c r="N4" s="7"/>
      <c r="O4" s="7"/>
      <c r="P4" s="7"/>
      <c r="Q4" s="7"/>
      <c r="R4" s="7"/>
      <c r="S4" s="16"/>
      <c r="T4" s="10"/>
      <c r="U4" s="10"/>
      <c r="V4" s="10"/>
      <c r="W4" s="10"/>
      <c r="X4" s="10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s="6" customFormat="1">
      <c r="A5" s="1"/>
      <c r="B5" s="51" t="s">
        <v>8</v>
      </c>
      <c r="C5" s="3"/>
      <c r="D5" s="14" t="s">
        <v>9</v>
      </c>
      <c r="K5" s="88"/>
      <c r="L5" s="15"/>
      <c r="M5" s="133"/>
      <c r="N5" s="7"/>
      <c r="O5" s="7"/>
      <c r="P5" s="7"/>
      <c r="Q5" s="7"/>
      <c r="R5" s="7"/>
      <c r="S5" s="16"/>
      <c r="T5" s="10"/>
      <c r="U5" s="10"/>
      <c r="V5" s="10"/>
      <c r="W5" s="10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77" s="6" customFormat="1">
      <c r="A6" s="1"/>
      <c r="B6" s="82" t="s">
        <v>10</v>
      </c>
      <c r="C6" s="83">
        <v>212100</v>
      </c>
      <c r="D6" s="14"/>
      <c r="K6" s="15"/>
      <c r="L6" s="15"/>
      <c r="M6" s="133"/>
      <c r="N6" s="7"/>
      <c r="O6" s="7"/>
      <c r="P6" s="7"/>
      <c r="Q6" s="7"/>
      <c r="R6" s="7"/>
      <c r="S6" s="16"/>
      <c r="T6" s="10"/>
      <c r="U6" s="10"/>
      <c r="V6" s="10"/>
      <c r="W6" s="10"/>
      <c r="X6" s="10"/>
      <c r="Y6" s="10"/>
      <c r="Z6" s="10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s="6" customFormat="1">
      <c r="A7" s="1"/>
      <c r="B7" s="51"/>
      <c r="C7" s="3"/>
      <c r="D7" s="14"/>
      <c r="K7" s="15"/>
      <c r="L7" s="15"/>
      <c r="M7" s="7"/>
      <c r="N7" s="7"/>
      <c r="O7" s="7"/>
      <c r="P7" s="7"/>
      <c r="Q7" s="7"/>
      <c r="R7" s="7"/>
      <c r="S7" s="16"/>
      <c r="T7" s="10"/>
      <c r="U7" s="10"/>
      <c r="V7" s="10"/>
      <c r="W7" s="10"/>
      <c r="X7" s="10"/>
      <c r="Y7" s="10"/>
      <c r="Z7" s="10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</row>
    <row r="8" spans="1:77" s="6" customFormat="1">
      <c r="A8" s="1"/>
      <c r="B8" s="51"/>
      <c r="C8" s="3"/>
      <c r="D8" s="14"/>
      <c r="K8" s="90"/>
      <c r="L8" s="15"/>
      <c r="M8" s="7"/>
      <c r="N8" s="7"/>
      <c r="O8" s="7"/>
      <c r="P8" s="7"/>
      <c r="Q8" s="7"/>
      <c r="R8" s="7"/>
      <c r="S8" s="16"/>
      <c r="T8" s="10"/>
      <c r="U8" s="10"/>
      <c r="V8" s="10"/>
      <c r="W8" s="10"/>
      <c r="X8" s="10"/>
      <c r="Y8" s="9"/>
      <c r="Z8" s="9"/>
      <c r="AA8" s="9"/>
      <c r="AB8" s="18" t="s">
        <v>13</v>
      </c>
      <c r="AC8" s="18" t="s">
        <v>14</v>
      </c>
      <c r="AD8" s="18" t="s">
        <v>15</v>
      </c>
      <c r="AE8" s="18" t="s">
        <v>16</v>
      </c>
      <c r="AF8" s="18" t="s">
        <v>17</v>
      </c>
      <c r="AG8" s="9"/>
      <c r="AH8" s="9"/>
      <c r="AI8" s="9"/>
      <c r="AJ8" s="9"/>
      <c r="AK8" s="9"/>
      <c r="AL8" s="9"/>
      <c r="AM8" s="9"/>
      <c r="AN8" s="9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</row>
    <row r="9" spans="1:77" s="6" customFormat="1">
      <c r="A9" s="1"/>
      <c r="C9" s="3"/>
      <c r="D9" s="15"/>
      <c r="K9" s="15"/>
      <c r="L9" s="15"/>
      <c r="M9" s="15"/>
      <c r="N9" s="15"/>
      <c r="O9" s="15"/>
      <c r="P9" s="15"/>
      <c r="Q9" s="15"/>
      <c r="R9" s="7"/>
      <c r="S9" s="9"/>
      <c r="T9" s="10"/>
      <c r="U9" s="10"/>
      <c r="V9" s="10"/>
      <c r="W9" s="9"/>
      <c r="X9" s="9"/>
      <c r="Y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</row>
    <row r="10" spans="1:77" s="10" customFormat="1">
      <c r="A10" s="17" t="s">
        <v>26</v>
      </c>
      <c r="B10" s="19" t="s">
        <v>27</v>
      </c>
      <c r="C10" s="18" t="s">
        <v>28</v>
      </c>
      <c r="D10" s="18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" t="s">
        <v>29</v>
      </c>
      <c r="K10" s="18" t="s">
        <v>13</v>
      </c>
      <c r="L10" s="18" t="s">
        <v>14</v>
      </c>
      <c r="M10" s="18" t="s">
        <v>15</v>
      </c>
      <c r="N10" s="18" t="s">
        <v>16</v>
      </c>
      <c r="O10" s="18" t="s">
        <v>17</v>
      </c>
      <c r="P10" s="18" t="s">
        <v>30</v>
      </c>
      <c r="Q10" s="18" t="s">
        <v>31</v>
      </c>
      <c r="R10" s="20" t="s">
        <v>32</v>
      </c>
      <c r="S10" s="22" t="s">
        <v>98</v>
      </c>
      <c r="T10" s="22" t="s">
        <v>99</v>
      </c>
      <c r="U10" s="22" t="s">
        <v>100</v>
      </c>
      <c r="V10" s="22" t="s">
        <v>101</v>
      </c>
      <c r="W10" s="22" t="s">
        <v>102</v>
      </c>
      <c r="X10" s="22" t="s">
        <v>103</v>
      </c>
      <c r="Y10" s="22" t="s">
        <v>104</v>
      </c>
      <c r="Z10" s="22" t="s">
        <v>143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77" s="10" customFormat="1">
      <c r="A11" s="17" t="s">
        <v>41</v>
      </c>
      <c r="D11" s="18" t="s">
        <v>13</v>
      </c>
      <c r="E11" s="18" t="s">
        <v>14</v>
      </c>
      <c r="F11" s="18" t="s">
        <v>15</v>
      </c>
      <c r="G11" s="18" t="s">
        <v>16</v>
      </c>
      <c r="H11" s="18" t="s">
        <v>17</v>
      </c>
      <c r="I11" s="18" t="s">
        <v>30</v>
      </c>
      <c r="J11" s="18" t="s">
        <v>31</v>
      </c>
      <c r="K11" s="35" t="s">
        <v>145</v>
      </c>
      <c r="L11" s="35" t="s">
        <v>146</v>
      </c>
      <c r="M11" s="35" t="s">
        <v>147</v>
      </c>
      <c r="N11" s="35" t="s">
        <v>148</v>
      </c>
      <c r="O11" s="35" t="s">
        <v>149</v>
      </c>
      <c r="P11" s="35" t="s">
        <v>150</v>
      </c>
      <c r="Q11" s="35" t="s">
        <v>151</v>
      </c>
      <c r="R11" s="7"/>
      <c r="S11" s="16" t="s">
        <v>42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77" s="6" customFormat="1" ht="17.25" customHeight="1">
      <c r="A12" s="1"/>
      <c r="C12" s="3"/>
      <c r="D12" s="18"/>
      <c r="E12" s="18"/>
      <c r="F12" s="18"/>
      <c r="G12" s="18"/>
      <c r="H12" s="18"/>
      <c r="I12" s="18"/>
      <c r="J12" s="18"/>
      <c r="K12" s="7"/>
      <c r="L12" s="7"/>
      <c r="M12" s="7"/>
      <c r="N12" s="7"/>
      <c r="O12" s="7"/>
      <c r="P12" s="7"/>
      <c r="Q12" s="7"/>
      <c r="R12" s="7"/>
      <c r="S12" s="16"/>
      <c r="T12" s="10"/>
      <c r="U12" s="10"/>
      <c r="V12" s="10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</row>
    <row r="13" spans="1:77" s="6" customFormat="1" ht="15.75" customHeight="1">
      <c r="A13" s="113">
        <v>5010</v>
      </c>
      <c r="B13" s="139"/>
      <c r="C13" s="33" t="s">
        <v>106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7">
        <f t="shared" ref="K13:Q13" si="0">ROUND((SUM(D13*T13)*$D$105/12+SUM(D13*U13)*$D$106/12),0)</f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 t="shared" si="0"/>
        <v>0</v>
      </c>
      <c r="Q13" s="27">
        <f t="shared" si="0"/>
        <v>0</v>
      </c>
      <c r="R13" s="7">
        <f>SUM(K13:Q13)</f>
        <v>0</v>
      </c>
      <c r="S13" s="29">
        <v>0</v>
      </c>
      <c r="T13" s="30">
        <f t="shared" ref="T13:AA22" si="1">IF(S13*$D$110&gt;$C$6,$C$6,S13*$D$110)</f>
        <v>0</v>
      </c>
      <c r="U13" s="30">
        <f t="shared" ref="U13" si="2">IF(T13*$D$110&gt;$C$6,$C$6,T13*$D$110)</f>
        <v>0</v>
      </c>
      <c r="V13" s="30">
        <f t="shared" ref="V13" si="3">IF(U13*$D$110&gt;$C$6,$C$6,U13*$D$110)</f>
        <v>0</v>
      </c>
      <c r="W13" s="30">
        <f t="shared" ref="W13" si="4">IF(V13*$D$110&gt;$C$6,$C$6,V13*$D$110)</f>
        <v>0</v>
      </c>
      <c r="X13" s="30">
        <f t="shared" ref="X13" si="5">IF(W13*$D$110&gt;$C$6,$C$6,W13*$D$110)</f>
        <v>0</v>
      </c>
      <c r="Y13" s="30">
        <f t="shared" ref="Y13" si="6">IF(X13*$D$110&gt;$C$6,$C$6,X13*$D$110)</f>
        <v>0</v>
      </c>
      <c r="Z13" s="30">
        <f t="shared" ref="Z13:AA13" si="7">IF(Y13*$D$110&gt;$C$6,$C$6,Y13*$D$110)</f>
        <v>0</v>
      </c>
      <c r="AA13" s="30">
        <f t="shared" si="7"/>
        <v>0</v>
      </c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s="6" customFormat="1" ht="13.5" customHeight="1">
      <c r="A14" s="113">
        <v>5010</v>
      </c>
      <c r="B14" s="140"/>
      <c r="C14" s="33"/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7">
        <f t="shared" ref="K14:K21" si="8">ROUND((SUM(D14*S14)*$D$105/12+SUM(D14*T14)*$D$106/12),0)</f>
        <v>0</v>
      </c>
      <c r="L14" s="27">
        <f t="shared" ref="L14:Q21" si="9">ROUND((SUM(E14*T14)*$D$105/12+SUM(E14*U14)*$D$106/12),0)</f>
        <v>0</v>
      </c>
      <c r="M14" s="27">
        <f t="shared" si="9"/>
        <v>0</v>
      </c>
      <c r="N14" s="27">
        <f t="shared" si="9"/>
        <v>0</v>
      </c>
      <c r="O14" s="27">
        <f t="shared" si="9"/>
        <v>0</v>
      </c>
      <c r="P14" s="27">
        <f t="shared" si="9"/>
        <v>0</v>
      </c>
      <c r="Q14" s="27">
        <f t="shared" si="9"/>
        <v>0</v>
      </c>
      <c r="R14" s="7">
        <f t="shared" ref="R14:R22" si="10">SUM(K14:Q14)</f>
        <v>0</v>
      </c>
      <c r="S14" s="29">
        <v>0</v>
      </c>
      <c r="T14" s="30">
        <f t="shared" si="1"/>
        <v>0</v>
      </c>
      <c r="U14" s="30">
        <f t="shared" si="1"/>
        <v>0</v>
      </c>
      <c r="V14" s="30">
        <f t="shared" si="1"/>
        <v>0</v>
      </c>
      <c r="W14" s="30">
        <f t="shared" si="1"/>
        <v>0</v>
      </c>
      <c r="X14" s="30">
        <f t="shared" si="1"/>
        <v>0</v>
      </c>
      <c r="Y14" s="30">
        <f t="shared" si="1"/>
        <v>0</v>
      </c>
      <c r="Z14" s="30">
        <f t="shared" si="1"/>
        <v>0</v>
      </c>
      <c r="AA14" s="30">
        <f t="shared" si="1"/>
        <v>0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</row>
    <row r="15" spans="1:77" s="6" customFormat="1" ht="13.5" customHeight="1">
      <c r="A15" s="113">
        <v>5010</v>
      </c>
      <c r="B15" s="141"/>
      <c r="C15" s="24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7">
        <f t="shared" si="8"/>
        <v>0</v>
      </c>
      <c r="L15" s="27">
        <f t="shared" si="9"/>
        <v>0</v>
      </c>
      <c r="M15" s="27">
        <f t="shared" si="9"/>
        <v>0</v>
      </c>
      <c r="N15" s="27">
        <f t="shared" si="9"/>
        <v>0</v>
      </c>
      <c r="O15" s="27">
        <f t="shared" si="9"/>
        <v>0</v>
      </c>
      <c r="P15" s="27">
        <f t="shared" si="9"/>
        <v>0</v>
      </c>
      <c r="Q15" s="27">
        <f t="shared" si="9"/>
        <v>0</v>
      </c>
      <c r="R15" s="7">
        <f t="shared" si="10"/>
        <v>0</v>
      </c>
      <c r="S15" s="29">
        <v>0</v>
      </c>
      <c r="T15" s="30">
        <f t="shared" si="1"/>
        <v>0</v>
      </c>
      <c r="U15" s="30">
        <f t="shared" si="1"/>
        <v>0</v>
      </c>
      <c r="V15" s="30">
        <f t="shared" si="1"/>
        <v>0</v>
      </c>
      <c r="W15" s="30">
        <f t="shared" si="1"/>
        <v>0</v>
      </c>
      <c r="X15" s="30">
        <f t="shared" si="1"/>
        <v>0</v>
      </c>
      <c r="Y15" s="30">
        <f t="shared" si="1"/>
        <v>0</v>
      </c>
      <c r="Z15" s="30">
        <f t="shared" si="1"/>
        <v>0</v>
      </c>
      <c r="AA15" s="30">
        <f t="shared" si="1"/>
        <v>0</v>
      </c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</row>
    <row r="16" spans="1:77" s="6" customFormat="1" ht="13.5" customHeight="1">
      <c r="A16" s="113">
        <v>5010</v>
      </c>
      <c r="B16" s="23"/>
      <c r="C16" s="33"/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7">
        <f t="shared" si="8"/>
        <v>0</v>
      </c>
      <c r="L16" s="27">
        <f t="shared" si="9"/>
        <v>0</v>
      </c>
      <c r="M16" s="27">
        <f t="shared" si="9"/>
        <v>0</v>
      </c>
      <c r="N16" s="27">
        <f t="shared" si="9"/>
        <v>0</v>
      </c>
      <c r="O16" s="27">
        <f t="shared" si="9"/>
        <v>0</v>
      </c>
      <c r="P16" s="27">
        <f t="shared" si="9"/>
        <v>0</v>
      </c>
      <c r="Q16" s="27">
        <f t="shared" si="9"/>
        <v>0</v>
      </c>
      <c r="R16" s="7">
        <f t="shared" si="10"/>
        <v>0</v>
      </c>
      <c r="S16" s="29">
        <v>0</v>
      </c>
      <c r="T16" s="30">
        <f t="shared" si="1"/>
        <v>0</v>
      </c>
      <c r="U16" s="30">
        <f t="shared" si="1"/>
        <v>0</v>
      </c>
      <c r="V16" s="30">
        <f t="shared" si="1"/>
        <v>0</v>
      </c>
      <c r="W16" s="30">
        <f t="shared" si="1"/>
        <v>0</v>
      </c>
      <c r="X16" s="30">
        <f t="shared" si="1"/>
        <v>0</v>
      </c>
      <c r="Y16" s="30">
        <f t="shared" si="1"/>
        <v>0</v>
      </c>
      <c r="Z16" s="30">
        <f t="shared" si="1"/>
        <v>0</v>
      </c>
      <c r="AA16" s="30">
        <f t="shared" si="1"/>
        <v>0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</row>
    <row r="17" spans="1:77" s="6" customFormat="1" ht="14.25" customHeight="1">
      <c r="A17" s="114"/>
      <c r="B17" s="32"/>
      <c r="C17" s="24"/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7">
        <f t="shared" si="8"/>
        <v>0</v>
      </c>
      <c r="L17" s="27">
        <f t="shared" si="9"/>
        <v>0</v>
      </c>
      <c r="M17" s="27">
        <f t="shared" si="9"/>
        <v>0</v>
      </c>
      <c r="N17" s="27">
        <f t="shared" si="9"/>
        <v>0</v>
      </c>
      <c r="O17" s="27">
        <f t="shared" si="9"/>
        <v>0</v>
      </c>
      <c r="P17" s="27">
        <f t="shared" si="9"/>
        <v>0</v>
      </c>
      <c r="Q17" s="27">
        <f t="shared" si="9"/>
        <v>0</v>
      </c>
      <c r="R17" s="7">
        <f t="shared" si="10"/>
        <v>0</v>
      </c>
      <c r="S17" s="29">
        <v>0</v>
      </c>
      <c r="T17" s="30">
        <f t="shared" si="1"/>
        <v>0</v>
      </c>
      <c r="U17" s="30">
        <f t="shared" si="1"/>
        <v>0</v>
      </c>
      <c r="V17" s="30">
        <f t="shared" si="1"/>
        <v>0</v>
      </c>
      <c r="W17" s="30">
        <f t="shared" si="1"/>
        <v>0</v>
      </c>
      <c r="X17" s="30">
        <f t="shared" si="1"/>
        <v>0</v>
      </c>
      <c r="Y17" s="30">
        <f t="shared" si="1"/>
        <v>0</v>
      </c>
      <c r="Z17" s="30">
        <f t="shared" si="1"/>
        <v>0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</row>
    <row r="18" spans="1:77" s="6" customFormat="1" ht="14.25" customHeight="1">
      <c r="A18" s="114"/>
      <c r="B18" s="32"/>
      <c r="C18" s="24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7">
        <f t="shared" si="8"/>
        <v>0</v>
      </c>
      <c r="L18" s="27">
        <f t="shared" si="9"/>
        <v>0</v>
      </c>
      <c r="M18" s="27">
        <f t="shared" si="9"/>
        <v>0</v>
      </c>
      <c r="N18" s="27">
        <f t="shared" si="9"/>
        <v>0</v>
      </c>
      <c r="O18" s="27">
        <f t="shared" si="9"/>
        <v>0</v>
      </c>
      <c r="P18" s="27">
        <f t="shared" si="9"/>
        <v>0</v>
      </c>
      <c r="Q18" s="27">
        <f t="shared" si="9"/>
        <v>0</v>
      </c>
      <c r="R18" s="7">
        <f t="shared" si="10"/>
        <v>0</v>
      </c>
      <c r="S18" s="29">
        <v>0</v>
      </c>
      <c r="T18" s="30">
        <f t="shared" si="1"/>
        <v>0</v>
      </c>
      <c r="U18" s="30">
        <f t="shared" ref="U18:Z18" si="11">T18*1.05</f>
        <v>0</v>
      </c>
      <c r="V18" s="30">
        <f t="shared" si="11"/>
        <v>0</v>
      </c>
      <c r="W18" s="30">
        <f t="shared" si="11"/>
        <v>0</v>
      </c>
      <c r="X18" s="30">
        <f t="shared" si="11"/>
        <v>0</v>
      </c>
      <c r="Y18" s="30">
        <f t="shared" si="11"/>
        <v>0</v>
      </c>
      <c r="Z18" s="30">
        <f t="shared" si="11"/>
        <v>0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s="6" customFormat="1" ht="13.5" customHeight="1">
      <c r="A19" s="114"/>
      <c r="B19" s="32"/>
      <c r="C19" s="24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7">
        <f t="shared" si="8"/>
        <v>0</v>
      </c>
      <c r="L19" s="27">
        <f t="shared" si="9"/>
        <v>0</v>
      </c>
      <c r="M19" s="27">
        <f t="shared" si="9"/>
        <v>0</v>
      </c>
      <c r="N19" s="27">
        <f t="shared" si="9"/>
        <v>0</v>
      </c>
      <c r="O19" s="27">
        <f t="shared" si="9"/>
        <v>0</v>
      </c>
      <c r="P19" s="27">
        <f t="shared" si="9"/>
        <v>0</v>
      </c>
      <c r="Q19" s="27">
        <f t="shared" si="9"/>
        <v>0</v>
      </c>
      <c r="R19" s="7">
        <f t="shared" si="10"/>
        <v>0</v>
      </c>
      <c r="S19" s="29">
        <v>0</v>
      </c>
      <c r="T19" s="30">
        <f t="shared" si="1"/>
        <v>0</v>
      </c>
      <c r="U19" s="30">
        <f t="shared" si="1"/>
        <v>0</v>
      </c>
      <c r="V19" s="30">
        <f t="shared" si="1"/>
        <v>0</v>
      </c>
      <c r="W19" s="30">
        <f t="shared" si="1"/>
        <v>0</v>
      </c>
      <c r="X19" s="30">
        <f t="shared" si="1"/>
        <v>0</v>
      </c>
      <c r="Y19" s="30">
        <f t="shared" si="1"/>
        <v>0</v>
      </c>
      <c r="Z19" s="30">
        <f t="shared" si="1"/>
        <v>0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s="6" customFormat="1" ht="14.25" customHeight="1">
      <c r="A20" s="114"/>
      <c r="B20" s="32"/>
      <c r="C20" s="24"/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7">
        <f t="shared" si="8"/>
        <v>0</v>
      </c>
      <c r="L20" s="27">
        <f t="shared" si="9"/>
        <v>0</v>
      </c>
      <c r="M20" s="27">
        <f t="shared" si="9"/>
        <v>0</v>
      </c>
      <c r="N20" s="27">
        <f t="shared" si="9"/>
        <v>0</v>
      </c>
      <c r="O20" s="27">
        <f t="shared" si="9"/>
        <v>0</v>
      </c>
      <c r="P20" s="27">
        <f t="shared" si="9"/>
        <v>0</v>
      </c>
      <c r="Q20" s="27">
        <f t="shared" si="9"/>
        <v>0</v>
      </c>
      <c r="R20" s="7">
        <f t="shared" si="10"/>
        <v>0</v>
      </c>
      <c r="S20" s="29">
        <v>0</v>
      </c>
      <c r="T20" s="30">
        <f t="shared" si="1"/>
        <v>0</v>
      </c>
      <c r="U20" s="30">
        <f t="shared" ref="U20:Z20" si="12">T20*1.1</f>
        <v>0</v>
      </c>
      <c r="V20" s="30">
        <f t="shared" si="12"/>
        <v>0</v>
      </c>
      <c r="W20" s="30">
        <f t="shared" si="12"/>
        <v>0</v>
      </c>
      <c r="X20" s="30">
        <f t="shared" si="12"/>
        <v>0</v>
      </c>
      <c r="Y20" s="30">
        <f t="shared" si="12"/>
        <v>0</v>
      </c>
      <c r="Z20" s="30">
        <f t="shared" si="12"/>
        <v>0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</row>
    <row r="21" spans="1:77" s="6" customFormat="1" ht="13.5" customHeight="1">
      <c r="A21" s="114"/>
      <c r="B21" s="32"/>
      <c r="C21" s="24"/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7">
        <f t="shared" si="8"/>
        <v>0</v>
      </c>
      <c r="L21" s="27">
        <f t="shared" si="9"/>
        <v>0</v>
      </c>
      <c r="M21" s="27">
        <f t="shared" si="9"/>
        <v>0</v>
      </c>
      <c r="N21" s="27">
        <f t="shared" si="9"/>
        <v>0</v>
      </c>
      <c r="O21" s="27">
        <f t="shared" si="9"/>
        <v>0</v>
      </c>
      <c r="P21" s="27">
        <f t="shared" si="9"/>
        <v>0</v>
      </c>
      <c r="Q21" s="27">
        <f t="shared" si="9"/>
        <v>0</v>
      </c>
      <c r="R21" s="7">
        <f t="shared" si="10"/>
        <v>0</v>
      </c>
      <c r="S21" s="29">
        <v>0</v>
      </c>
      <c r="T21" s="30">
        <f t="shared" si="1"/>
        <v>0</v>
      </c>
      <c r="U21" s="30">
        <f t="shared" si="1"/>
        <v>0</v>
      </c>
      <c r="V21" s="30">
        <f t="shared" si="1"/>
        <v>0</v>
      </c>
      <c r="W21" s="30">
        <f t="shared" si="1"/>
        <v>0</v>
      </c>
      <c r="X21" s="30">
        <f t="shared" si="1"/>
        <v>0</v>
      </c>
      <c r="Y21" s="30">
        <f t="shared" si="1"/>
        <v>0</v>
      </c>
      <c r="Z21" s="30">
        <f t="shared" si="1"/>
        <v>0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</row>
    <row r="22" spans="1:77" s="6" customFormat="1" ht="15" customHeight="1">
      <c r="A22" s="114"/>
      <c r="B22" s="32"/>
      <c r="C22" s="24"/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7">
        <f t="shared" ref="K22:Q22" si="13">ROUND((SUM(D22*T22)*$D$105/12+SUM(D22*U22)*$D$106/12),0)</f>
        <v>0</v>
      </c>
      <c r="L22" s="27">
        <f t="shared" si="13"/>
        <v>0</v>
      </c>
      <c r="M22" s="27">
        <f t="shared" si="13"/>
        <v>0</v>
      </c>
      <c r="N22" s="27">
        <f t="shared" si="13"/>
        <v>0</v>
      </c>
      <c r="O22" s="27">
        <f t="shared" si="13"/>
        <v>0</v>
      </c>
      <c r="P22" s="27">
        <f t="shared" si="13"/>
        <v>0</v>
      </c>
      <c r="Q22" s="27">
        <f t="shared" si="13"/>
        <v>0</v>
      </c>
      <c r="R22" s="7">
        <f t="shared" si="10"/>
        <v>0</v>
      </c>
      <c r="S22" s="29">
        <v>0</v>
      </c>
      <c r="T22" s="30">
        <f t="shared" si="1"/>
        <v>0</v>
      </c>
      <c r="U22" s="30">
        <f t="shared" si="1"/>
        <v>0</v>
      </c>
      <c r="V22" s="30">
        <f t="shared" si="1"/>
        <v>0</v>
      </c>
      <c r="W22" s="30">
        <f t="shared" si="1"/>
        <v>0</v>
      </c>
      <c r="X22" s="30">
        <f t="shared" si="1"/>
        <v>0</v>
      </c>
      <c r="Y22" s="30">
        <f t="shared" si="1"/>
        <v>0</v>
      </c>
      <c r="Z22" s="30">
        <f t="shared" si="1"/>
        <v>0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</row>
    <row r="23" spans="1:77" s="6" customFormat="1">
      <c r="A23" s="114"/>
      <c r="C23" s="3"/>
      <c r="D23" s="26"/>
      <c r="E23" s="26"/>
      <c r="F23" s="26"/>
      <c r="G23" s="26"/>
      <c r="H23" s="26"/>
      <c r="I23" s="26"/>
      <c r="J23" s="26"/>
      <c r="K23" s="7"/>
      <c r="L23" s="7"/>
      <c r="M23" s="7"/>
      <c r="N23" s="7"/>
      <c r="O23" s="7"/>
      <c r="P23" s="7"/>
      <c r="Q23" s="7"/>
      <c r="R23" s="7"/>
      <c r="S23" s="35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s="6" customFormat="1">
      <c r="A24" s="31"/>
      <c r="B24" s="3" t="s">
        <v>174</v>
      </c>
      <c r="C24" s="3"/>
      <c r="D24" s="26"/>
      <c r="E24" s="26"/>
      <c r="F24" s="26"/>
      <c r="G24" s="26"/>
      <c r="H24" s="26"/>
      <c r="I24" s="26"/>
      <c r="J24" s="26"/>
      <c r="K24" s="7">
        <f t="shared" ref="K24:Q24" si="14">SUM(K13:K22)</f>
        <v>0</v>
      </c>
      <c r="L24" s="7">
        <f t="shared" si="14"/>
        <v>0</v>
      </c>
      <c r="M24" s="7">
        <f t="shared" si="14"/>
        <v>0</v>
      </c>
      <c r="N24" s="7">
        <f t="shared" si="14"/>
        <v>0</v>
      </c>
      <c r="O24" s="7">
        <f t="shared" si="14"/>
        <v>0</v>
      </c>
      <c r="P24" s="7">
        <f t="shared" si="14"/>
        <v>0</v>
      </c>
      <c r="Q24" s="7">
        <f t="shared" si="14"/>
        <v>0</v>
      </c>
      <c r="R24" s="7">
        <f>SUM(K24:Q24)</f>
        <v>0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s="75" customFormat="1">
      <c r="A25" s="74">
        <v>5190</v>
      </c>
      <c r="B25" s="96" t="s">
        <v>52</v>
      </c>
      <c r="C25" s="96"/>
      <c r="D25" s="182">
        <v>0</v>
      </c>
      <c r="E25" s="182">
        <v>0</v>
      </c>
      <c r="F25" s="182">
        <v>0</v>
      </c>
      <c r="G25" s="182">
        <v>0</v>
      </c>
      <c r="H25" s="182">
        <v>0</v>
      </c>
      <c r="I25" s="182">
        <v>0</v>
      </c>
      <c r="J25" s="182">
        <v>0</v>
      </c>
      <c r="K25" s="183">
        <f t="shared" ref="K25:Q25" si="15">K24*D25</f>
        <v>0</v>
      </c>
      <c r="L25" s="183">
        <f t="shared" si="15"/>
        <v>0</v>
      </c>
      <c r="M25" s="183">
        <f t="shared" si="15"/>
        <v>0</v>
      </c>
      <c r="N25" s="183">
        <f t="shared" si="15"/>
        <v>0</v>
      </c>
      <c r="O25" s="183">
        <f t="shared" si="15"/>
        <v>0</v>
      </c>
      <c r="P25" s="183">
        <f t="shared" si="15"/>
        <v>0</v>
      </c>
      <c r="Q25" s="183">
        <f t="shared" si="15"/>
        <v>0</v>
      </c>
      <c r="R25" s="79">
        <f>SUM(K25:Q25)</f>
        <v>0</v>
      </c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</row>
    <row r="26" spans="1:77" s="75" customFormat="1" ht="15.75" thickBot="1">
      <c r="A26" s="74">
        <v>5191</v>
      </c>
      <c r="B26" s="96" t="s">
        <v>53</v>
      </c>
      <c r="C26" s="96"/>
      <c r="D26" s="182">
        <v>0.09</v>
      </c>
      <c r="E26" s="182">
        <v>0.09</v>
      </c>
      <c r="F26" s="182">
        <v>0.09</v>
      </c>
      <c r="G26" s="182">
        <v>0.09</v>
      </c>
      <c r="H26" s="182">
        <v>0.09</v>
      </c>
      <c r="I26" s="182">
        <v>0.09</v>
      </c>
      <c r="J26" s="182">
        <v>0.09</v>
      </c>
      <c r="K26" s="301">
        <v>0</v>
      </c>
      <c r="L26" s="301">
        <v>0</v>
      </c>
      <c r="M26" s="301">
        <v>0</v>
      </c>
      <c r="N26" s="301">
        <v>0</v>
      </c>
      <c r="O26" s="301">
        <v>0</v>
      </c>
      <c r="P26" s="301">
        <v>0</v>
      </c>
      <c r="Q26" s="301">
        <v>0</v>
      </c>
      <c r="R26" s="79">
        <f>SUM(K26:Q26)</f>
        <v>0</v>
      </c>
      <c r="S26" s="302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</row>
    <row r="27" spans="1:77" s="51" customFormat="1">
      <c r="A27" s="31"/>
      <c r="B27" s="45" t="s">
        <v>162</v>
      </c>
      <c r="C27" s="45"/>
      <c r="D27" s="46"/>
      <c r="E27" s="46"/>
      <c r="F27" s="46"/>
      <c r="G27" s="46"/>
      <c r="H27" s="46"/>
      <c r="I27" s="46"/>
      <c r="J27" s="46"/>
      <c r="K27" s="47">
        <f t="shared" ref="K27:Q27" si="16">SUM(K24:K26)</f>
        <v>0</v>
      </c>
      <c r="L27" s="47">
        <f t="shared" si="16"/>
        <v>0</v>
      </c>
      <c r="M27" s="47">
        <f t="shared" si="16"/>
        <v>0</v>
      </c>
      <c r="N27" s="47">
        <f t="shared" si="16"/>
        <v>0</v>
      </c>
      <c r="O27" s="47">
        <f t="shared" si="16"/>
        <v>0</v>
      </c>
      <c r="P27" s="47">
        <f t="shared" si="16"/>
        <v>0</v>
      </c>
      <c r="Q27" s="47">
        <f t="shared" si="16"/>
        <v>0</v>
      </c>
      <c r="R27" s="48">
        <f>SUM(K27:O27)</f>
        <v>0</v>
      </c>
      <c r="S27" s="399" t="s">
        <v>117</v>
      </c>
      <c r="T27" s="400"/>
      <c r="U27" s="400"/>
      <c r="V27" s="400"/>
      <c r="W27" s="400"/>
      <c r="X27" s="401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</row>
    <row r="28" spans="1:77" s="6" customFormat="1">
      <c r="A28" s="31"/>
      <c r="B28" s="3"/>
      <c r="C28" s="3"/>
      <c r="D28" s="26"/>
      <c r="E28" s="26"/>
      <c r="F28" s="26"/>
      <c r="G28" s="26"/>
      <c r="H28" s="26"/>
      <c r="I28" s="26"/>
      <c r="J28" s="26"/>
      <c r="K28" s="7"/>
      <c r="L28" s="7"/>
      <c r="M28" s="7"/>
      <c r="N28" s="7"/>
      <c r="O28" s="7"/>
      <c r="P28" s="7"/>
      <c r="Q28" s="7"/>
      <c r="R28" s="7"/>
      <c r="S28" s="101"/>
      <c r="T28" s="102" t="s">
        <v>97</v>
      </c>
      <c r="U28" s="102" t="s">
        <v>98</v>
      </c>
      <c r="V28" s="102" t="s">
        <v>99</v>
      </c>
      <c r="W28" s="102" t="s">
        <v>100</v>
      </c>
      <c r="X28" s="102" t="s">
        <v>101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</row>
    <row r="29" spans="1:77" s="6" customFormat="1">
      <c r="A29" s="31"/>
      <c r="B29" s="3"/>
      <c r="C29" s="3"/>
      <c r="D29" s="26"/>
      <c r="E29" s="26"/>
      <c r="F29" s="26"/>
      <c r="G29" s="26"/>
      <c r="H29" s="26"/>
      <c r="I29" s="26"/>
      <c r="J29" s="26"/>
      <c r="K29" s="7"/>
      <c r="L29" s="7"/>
      <c r="M29" s="7"/>
      <c r="N29" s="7"/>
      <c r="O29" s="7"/>
      <c r="P29" s="7"/>
      <c r="Q29" s="7"/>
      <c r="R29" s="7"/>
      <c r="S29" s="106">
        <f t="shared" ref="S29:S38" si="17">+B13</f>
        <v>0</v>
      </c>
      <c r="T29" s="104">
        <f>(S13/12*$D$107)+(T13/12*$D$108)</f>
        <v>0</v>
      </c>
      <c r="U29" s="104">
        <f>(T13/12*$D$107)+(U13/12*$D$108)</f>
        <v>0</v>
      </c>
      <c r="V29" s="104">
        <f>(U13/12*$D$107)+(V13/12*$D$108)</f>
        <v>0</v>
      </c>
      <c r="W29" s="104">
        <f>(V13/12*$D$107)+(W13/12*$D$108)</f>
        <v>0</v>
      </c>
      <c r="X29" s="105">
        <f>(W13/12*$D$107)+(X13/12*$D$108)</f>
        <v>0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</row>
    <row r="30" spans="1:77" s="6" customFormat="1" ht="15.75" customHeight="1">
      <c r="A30" s="31"/>
      <c r="B30" s="19" t="s">
        <v>55</v>
      </c>
      <c r="C30" s="3"/>
      <c r="D30" s="26"/>
      <c r="E30" s="26"/>
      <c r="F30" s="26"/>
      <c r="G30" s="26"/>
      <c r="H30" s="26"/>
      <c r="I30" s="26"/>
      <c r="J30" s="26"/>
      <c r="K30" s="7"/>
      <c r="L30" s="7"/>
      <c r="M30" s="7"/>
      <c r="N30" s="7"/>
      <c r="O30" s="7"/>
      <c r="P30" s="7"/>
      <c r="Q30" s="7"/>
      <c r="R30" s="7"/>
      <c r="S30" s="106">
        <f t="shared" si="17"/>
        <v>0</v>
      </c>
      <c r="T30" s="104">
        <f t="shared" ref="T30:X38" si="18">(S14/12*$D$107)+(T14/12*$D$108)</f>
        <v>0</v>
      </c>
      <c r="U30" s="104">
        <f t="shared" si="18"/>
        <v>0</v>
      </c>
      <c r="V30" s="104">
        <f t="shared" si="18"/>
        <v>0</v>
      </c>
      <c r="W30" s="104">
        <f t="shared" si="18"/>
        <v>0</v>
      </c>
      <c r="X30" s="105">
        <f t="shared" si="18"/>
        <v>0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</row>
    <row r="31" spans="1:77" s="6" customFormat="1" ht="14.25" customHeight="1">
      <c r="A31" s="31"/>
      <c r="B31" s="19"/>
      <c r="C31" s="3"/>
      <c r="D31" s="26"/>
      <c r="E31" s="26"/>
      <c r="F31" s="26"/>
      <c r="G31" s="26"/>
      <c r="H31" s="26"/>
      <c r="I31" s="26"/>
      <c r="J31" s="26"/>
      <c r="K31" s="7"/>
      <c r="L31" s="7"/>
      <c r="M31" s="7"/>
      <c r="N31" s="7"/>
      <c r="O31" s="7"/>
      <c r="P31" s="7"/>
      <c r="Q31" s="7"/>
      <c r="R31" s="7"/>
      <c r="S31" s="106">
        <f t="shared" si="17"/>
        <v>0</v>
      </c>
      <c r="T31" s="104">
        <f t="shared" si="18"/>
        <v>0</v>
      </c>
      <c r="U31" s="104">
        <f t="shared" si="18"/>
        <v>0</v>
      </c>
      <c r="V31" s="104">
        <f t="shared" si="18"/>
        <v>0</v>
      </c>
      <c r="W31" s="104">
        <f t="shared" si="18"/>
        <v>0</v>
      </c>
      <c r="X31" s="105">
        <f t="shared" si="18"/>
        <v>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</row>
    <row r="32" spans="1:77" s="6" customFormat="1" ht="14.25" customHeight="1">
      <c r="A32" s="31"/>
      <c r="B32" s="45" t="s">
        <v>56</v>
      </c>
      <c r="C32" s="3"/>
      <c r="D32" s="26"/>
      <c r="E32" s="26"/>
      <c r="F32" s="26"/>
      <c r="G32" s="26"/>
      <c r="H32" s="26"/>
      <c r="I32" s="26"/>
      <c r="J32" s="26"/>
      <c r="K32" s="7"/>
      <c r="L32" s="7"/>
      <c r="M32" s="7"/>
      <c r="N32" s="7"/>
      <c r="O32" s="7"/>
      <c r="P32" s="7"/>
      <c r="Q32" s="7"/>
      <c r="R32" s="7"/>
      <c r="S32" s="106">
        <f t="shared" si="17"/>
        <v>0</v>
      </c>
      <c r="T32" s="104">
        <f t="shared" si="18"/>
        <v>0</v>
      </c>
      <c r="U32" s="104">
        <f t="shared" si="18"/>
        <v>0</v>
      </c>
      <c r="V32" s="104">
        <f t="shared" si="18"/>
        <v>0</v>
      </c>
      <c r="W32" s="104">
        <f t="shared" si="18"/>
        <v>0</v>
      </c>
      <c r="X32" s="105">
        <f t="shared" si="18"/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</row>
    <row r="33" spans="1:77" s="6" customFormat="1" ht="14.25" customHeight="1">
      <c r="A33" s="31">
        <v>5319</v>
      </c>
      <c r="B33" s="52"/>
      <c r="C33" s="151"/>
      <c r="D33" s="26"/>
      <c r="E33" s="26"/>
      <c r="F33" s="26"/>
      <c r="G33" s="26"/>
      <c r="H33" s="26"/>
      <c r="I33" s="26"/>
      <c r="J33" s="26"/>
      <c r="K33" s="110">
        <v>0</v>
      </c>
      <c r="L33" s="58">
        <v>0</v>
      </c>
      <c r="M33" s="58">
        <f t="shared" ref="M33:Q34" si="19">ROUND(L33*$D$110,0)</f>
        <v>0</v>
      </c>
      <c r="N33" s="58">
        <f t="shared" si="19"/>
        <v>0</v>
      </c>
      <c r="O33" s="58">
        <f t="shared" si="19"/>
        <v>0</v>
      </c>
      <c r="P33" s="58">
        <f t="shared" si="19"/>
        <v>0</v>
      </c>
      <c r="Q33" s="58">
        <f t="shared" si="19"/>
        <v>0</v>
      </c>
      <c r="R33" s="7">
        <f>SUM(K33:Q33)</f>
        <v>0</v>
      </c>
      <c r="S33" s="106">
        <f t="shared" si="17"/>
        <v>0</v>
      </c>
      <c r="T33" s="104">
        <f t="shared" si="18"/>
        <v>0</v>
      </c>
      <c r="U33" s="104">
        <f t="shared" si="18"/>
        <v>0</v>
      </c>
      <c r="V33" s="104">
        <f t="shared" si="18"/>
        <v>0</v>
      </c>
      <c r="W33" s="104">
        <f t="shared" si="18"/>
        <v>0</v>
      </c>
      <c r="X33" s="105">
        <f t="shared" si="18"/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</row>
    <row r="34" spans="1:77" s="6" customFormat="1" ht="14.25" customHeight="1">
      <c r="A34" s="31"/>
      <c r="B34" s="52"/>
      <c r="C34" s="151"/>
      <c r="D34" s="26"/>
      <c r="E34" s="26"/>
      <c r="F34" s="26"/>
      <c r="G34" s="26"/>
      <c r="H34" s="26"/>
      <c r="I34" s="26"/>
      <c r="J34" s="26"/>
      <c r="K34" s="110">
        <v>0</v>
      </c>
      <c r="L34" s="58">
        <v>0</v>
      </c>
      <c r="M34" s="58">
        <f t="shared" si="19"/>
        <v>0</v>
      </c>
      <c r="N34" s="58">
        <f t="shared" si="19"/>
        <v>0</v>
      </c>
      <c r="O34" s="58">
        <f t="shared" si="19"/>
        <v>0</v>
      </c>
      <c r="P34" s="58">
        <f t="shared" si="19"/>
        <v>0</v>
      </c>
      <c r="Q34" s="58">
        <f t="shared" si="19"/>
        <v>0</v>
      </c>
      <c r="R34" s="7">
        <f>SUM(K34:Q34)</f>
        <v>0</v>
      </c>
      <c r="S34" s="106">
        <f t="shared" si="17"/>
        <v>0</v>
      </c>
      <c r="T34" s="104">
        <f t="shared" si="18"/>
        <v>0</v>
      </c>
      <c r="U34" s="104">
        <f t="shared" si="18"/>
        <v>0</v>
      </c>
      <c r="V34" s="104">
        <f t="shared" si="18"/>
        <v>0</v>
      </c>
      <c r="W34" s="104">
        <f t="shared" si="18"/>
        <v>0</v>
      </c>
      <c r="X34" s="105">
        <f t="shared" si="18"/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</row>
    <row r="35" spans="1:77" s="51" customFormat="1" ht="14.25" customHeight="1">
      <c r="A35" s="31"/>
      <c r="B35" s="45" t="s">
        <v>177</v>
      </c>
      <c r="C35" s="45"/>
      <c r="D35" s="46"/>
      <c r="E35" s="46"/>
      <c r="F35" s="46"/>
      <c r="G35" s="46"/>
      <c r="H35" s="46"/>
      <c r="I35" s="46"/>
      <c r="J35" s="46"/>
      <c r="K35" s="48">
        <f t="shared" ref="K35:Q35" si="20">SUM(K32:K34)</f>
        <v>0</v>
      </c>
      <c r="L35" s="48">
        <f t="shared" si="20"/>
        <v>0</v>
      </c>
      <c r="M35" s="48">
        <f t="shared" si="20"/>
        <v>0</v>
      </c>
      <c r="N35" s="48">
        <f t="shared" si="20"/>
        <v>0</v>
      </c>
      <c r="O35" s="48">
        <f t="shared" si="20"/>
        <v>0</v>
      </c>
      <c r="P35" s="48">
        <f t="shared" si="20"/>
        <v>0</v>
      </c>
      <c r="Q35" s="48">
        <f t="shared" si="20"/>
        <v>0</v>
      </c>
      <c r="R35" s="48">
        <f>SUM(K35:Q35)</f>
        <v>0</v>
      </c>
      <c r="S35" s="106">
        <f t="shared" si="17"/>
        <v>0</v>
      </c>
      <c r="T35" s="104">
        <f t="shared" si="18"/>
        <v>0</v>
      </c>
      <c r="U35" s="104">
        <f t="shared" si="18"/>
        <v>0</v>
      </c>
      <c r="V35" s="104">
        <f t="shared" si="18"/>
        <v>0</v>
      </c>
      <c r="W35" s="104">
        <f t="shared" si="18"/>
        <v>0</v>
      </c>
      <c r="X35" s="105">
        <f t="shared" si="18"/>
        <v>0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</row>
    <row r="36" spans="1:77" s="51" customFormat="1" ht="14.25" customHeight="1">
      <c r="A36" s="31"/>
      <c r="B36" s="45"/>
      <c r="C36" s="45"/>
      <c r="D36" s="46"/>
      <c r="E36" s="46"/>
      <c r="F36" s="46"/>
      <c r="G36" s="46"/>
      <c r="H36" s="46"/>
      <c r="I36" s="46"/>
      <c r="J36" s="46"/>
      <c r="K36" s="55"/>
      <c r="L36" s="55"/>
      <c r="M36" s="55"/>
      <c r="N36" s="55"/>
      <c r="O36" s="55"/>
      <c r="P36" s="55"/>
      <c r="Q36" s="55"/>
      <c r="R36" s="55"/>
      <c r="S36" s="106">
        <f t="shared" si="17"/>
        <v>0</v>
      </c>
      <c r="T36" s="104">
        <f t="shared" si="18"/>
        <v>0</v>
      </c>
      <c r="U36" s="104">
        <f t="shared" si="18"/>
        <v>0</v>
      </c>
      <c r="V36" s="104">
        <f t="shared" si="18"/>
        <v>0</v>
      </c>
      <c r="W36" s="104">
        <f t="shared" si="18"/>
        <v>0</v>
      </c>
      <c r="X36" s="105">
        <f t="shared" si="18"/>
        <v>0</v>
      </c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</row>
    <row r="37" spans="1:77" s="6" customFormat="1" ht="14.25" customHeight="1">
      <c r="A37" s="31"/>
      <c r="B37" s="45" t="s">
        <v>63</v>
      </c>
      <c r="C37" s="3"/>
      <c r="D37" s="26"/>
      <c r="E37" s="26"/>
      <c r="F37" s="26"/>
      <c r="G37" s="26"/>
      <c r="H37" s="26"/>
      <c r="I37" s="26"/>
      <c r="J37" s="26"/>
      <c r="K37" s="7"/>
      <c r="L37" s="7"/>
      <c r="M37" s="7"/>
      <c r="N37" s="7"/>
      <c r="O37" s="7"/>
      <c r="P37" s="7"/>
      <c r="Q37" s="7"/>
      <c r="R37" s="7"/>
      <c r="S37" s="106">
        <f t="shared" si="17"/>
        <v>0</v>
      </c>
      <c r="T37" s="104">
        <f t="shared" si="18"/>
        <v>0</v>
      </c>
      <c r="U37" s="104">
        <f t="shared" si="18"/>
        <v>0</v>
      </c>
      <c r="V37" s="104">
        <f t="shared" si="18"/>
        <v>0</v>
      </c>
      <c r="W37" s="104">
        <f t="shared" si="18"/>
        <v>0</v>
      </c>
      <c r="X37" s="105">
        <f t="shared" si="18"/>
        <v>0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</row>
    <row r="38" spans="1:77" s="6" customFormat="1" ht="14.25" customHeight="1" thickBot="1">
      <c r="A38" s="31">
        <v>1831</v>
      </c>
      <c r="B38" s="52"/>
      <c r="C38" s="3"/>
      <c r="D38" s="26"/>
      <c r="E38" s="26"/>
      <c r="F38" s="26"/>
      <c r="G38" s="26"/>
      <c r="H38" s="26"/>
      <c r="I38" s="26"/>
      <c r="J38" s="26"/>
      <c r="K38" s="53">
        <v>0</v>
      </c>
      <c r="L38" s="58">
        <f t="shared" ref="L38:Q39" si="21">ROUND(K38*$D$110,0)</f>
        <v>0</v>
      </c>
      <c r="M38" s="58">
        <f t="shared" si="21"/>
        <v>0</v>
      </c>
      <c r="N38" s="58">
        <f t="shared" si="21"/>
        <v>0</v>
      </c>
      <c r="O38" s="58">
        <f t="shared" si="21"/>
        <v>0</v>
      </c>
      <c r="P38" s="58">
        <f t="shared" si="21"/>
        <v>0</v>
      </c>
      <c r="Q38" s="58">
        <f t="shared" si="21"/>
        <v>0</v>
      </c>
      <c r="R38" s="7">
        <f>SUM(K38:Q38)</f>
        <v>0</v>
      </c>
      <c r="S38" s="107">
        <f t="shared" si="17"/>
        <v>0</v>
      </c>
      <c r="T38" s="108">
        <f t="shared" si="18"/>
        <v>0</v>
      </c>
      <c r="U38" s="108">
        <f t="shared" si="18"/>
        <v>0</v>
      </c>
      <c r="V38" s="108">
        <f t="shared" si="18"/>
        <v>0</v>
      </c>
      <c r="W38" s="108">
        <f t="shared" si="18"/>
        <v>0</v>
      </c>
      <c r="X38" s="109">
        <f t="shared" si="18"/>
        <v>0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</row>
    <row r="39" spans="1:77" s="6" customFormat="1" ht="14.25" customHeight="1">
      <c r="A39" s="31"/>
      <c r="B39" s="52"/>
      <c r="C39" s="3"/>
      <c r="D39" s="26"/>
      <c r="E39" s="26"/>
      <c r="F39" s="26"/>
      <c r="G39" s="26"/>
      <c r="H39" s="26"/>
      <c r="I39" s="26"/>
      <c r="J39" s="26"/>
      <c r="K39" s="53">
        <v>0</v>
      </c>
      <c r="L39" s="58">
        <f t="shared" si="21"/>
        <v>0</v>
      </c>
      <c r="M39" s="58">
        <f t="shared" si="21"/>
        <v>0</v>
      </c>
      <c r="N39" s="58">
        <f t="shared" si="21"/>
        <v>0</v>
      </c>
      <c r="O39" s="58">
        <f t="shared" si="21"/>
        <v>0</v>
      </c>
      <c r="P39" s="58">
        <f t="shared" si="21"/>
        <v>0</v>
      </c>
      <c r="Q39" s="58">
        <f t="shared" si="21"/>
        <v>0</v>
      </c>
      <c r="R39" s="7">
        <f>SUM(K39:Q39)</f>
        <v>0</v>
      </c>
      <c r="S39" s="89"/>
      <c r="T39" s="34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</row>
    <row r="40" spans="1:77" s="51" customFormat="1" ht="14.25" customHeight="1">
      <c r="A40" s="31"/>
      <c r="B40" s="54" t="s">
        <v>178</v>
      </c>
      <c r="C40" s="45"/>
      <c r="D40" s="46"/>
      <c r="E40" s="46"/>
      <c r="F40" s="46"/>
      <c r="G40" s="46"/>
      <c r="H40" s="46"/>
      <c r="I40" s="46"/>
      <c r="J40" s="46"/>
      <c r="K40" s="48">
        <f t="shared" ref="K40:Q40" si="22">SUM(K37:K39)</f>
        <v>0</v>
      </c>
      <c r="L40" s="48">
        <f t="shared" si="22"/>
        <v>0</v>
      </c>
      <c r="M40" s="48">
        <f t="shared" si="22"/>
        <v>0</v>
      </c>
      <c r="N40" s="48">
        <f t="shared" si="22"/>
        <v>0</v>
      </c>
      <c r="O40" s="48">
        <f t="shared" si="22"/>
        <v>0</v>
      </c>
      <c r="P40" s="48">
        <f t="shared" si="22"/>
        <v>0</v>
      </c>
      <c r="Q40" s="48">
        <f t="shared" si="22"/>
        <v>0</v>
      </c>
      <c r="R40" s="48">
        <f>SUM(K40:Q40)</f>
        <v>0</v>
      </c>
      <c r="S40" s="89"/>
      <c r="T40" s="34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</row>
    <row r="41" spans="1:77" s="51" customFormat="1" ht="14.25" customHeight="1">
      <c r="A41" s="31"/>
      <c r="B41" s="45"/>
      <c r="C41" s="45"/>
      <c r="D41" s="46"/>
      <c r="E41" s="46"/>
      <c r="F41" s="46"/>
      <c r="G41" s="46"/>
      <c r="H41" s="46"/>
      <c r="I41" s="46"/>
      <c r="J41" s="46"/>
      <c r="K41" s="55"/>
      <c r="L41" s="55"/>
      <c r="M41" s="55"/>
      <c r="N41" s="55"/>
      <c r="O41" s="55"/>
      <c r="P41" s="55"/>
      <c r="Q41" s="55"/>
      <c r="R41" s="55"/>
      <c r="S41" s="106">
        <f>+B22</f>
        <v>0</v>
      </c>
      <c r="T41" s="104">
        <f>(S22/12*$D$105)+(T22/12*$D$106)</f>
        <v>0</v>
      </c>
      <c r="U41" s="104">
        <f>(T22/12*$D$105)+(U22/12*$D$106)</f>
        <v>0</v>
      </c>
      <c r="V41" s="104">
        <f>(U22/12*$D$105)+(V22/12*$D$106)</f>
        <v>0</v>
      </c>
      <c r="W41" s="104">
        <f>(V22/12*$D$105)+(W22/12*$D$106)</f>
        <v>0</v>
      </c>
      <c r="X41" s="104">
        <f>(W22/12*$D$105)+(X22/12*$D$106)</f>
        <v>0</v>
      </c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</row>
    <row r="42" spans="1:77" s="6" customFormat="1" ht="14.25" customHeight="1">
      <c r="A42" s="31"/>
      <c r="B42" s="45" t="s">
        <v>65</v>
      </c>
      <c r="C42" s="3"/>
      <c r="D42" s="26"/>
      <c r="E42" s="26"/>
      <c r="F42" s="26"/>
      <c r="G42" s="26"/>
      <c r="H42" s="26"/>
      <c r="I42" s="26"/>
      <c r="J42" s="26"/>
      <c r="K42" s="7"/>
      <c r="L42" s="7"/>
      <c r="M42" s="7"/>
      <c r="N42" s="7"/>
      <c r="O42" s="7"/>
      <c r="P42" s="7"/>
      <c r="Q42" s="7"/>
      <c r="R42" s="7"/>
      <c r="S42" s="106"/>
      <c r="T42" s="34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</row>
    <row r="43" spans="1:77" s="6" customFormat="1" ht="14.25" customHeight="1">
      <c r="A43" s="31">
        <v>5228</v>
      </c>
      <c r="B43" s="52"/>
      <c r="C43" s="11"/>
      <c r="D43" s="26"/>
      <c r="E43" s="26"/>
      <c r="F43" s="26"/>
      <c r="G43" s="26"/>
      <c r="H43" s="26"/>
      <c r="I43" s="26"/>
      <c r="J43" s="26"/>
      <c r="K43" s="53">
        <v>0</v>
      </c>
      <c r="L43" s="58">
        <f t="shared" ref="L43:Q46" si="23">K43*1.03</f>
        <v>0</v>
      </c>
      <c r="M43" s="58">
        <f t="shared" si="23"/>
        <v>0</v>
      </c>
      <c r="N43" s="58">
        <f t="shared" si="23"/>
        <v>0</v>
      </c>
      <c r="O43" s="58">
        <f t="shared" si="23"/>
        <v>0</v>
      </c>
      <c r="P43" s="58">
        <f t="shared" si="23"/>
        <v>0</v>
      </c>
      <c r="Q43" s="58">
        <f t="shared" si="23"/>
        <v>0</v>
      </c>
      <c r="R43" s="7">
        <f>SUM(K43:Q43)</f>
        <v>0</v>
      </c>
      <c r="S43" s="106"/>
      <c r="T43" s="34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</row>
    <row r="44" spans="1:77" s="6" customFormat="1" ht="14.25" customHeight="1">
      <c r="A44" s="31"/>
      <c r="B44" s="52"/>
      <c r="C44" s="3"/>
      <c r="D44" s="26"/>
      <c r="E44" s="26"/>
      <c r="F44" s="26"/>
      <c r="G44" s="26"/>
      <c r="H44" s="26"/>
      <c r="I44" s="26"/>
      <c r="J44" s="26"/>
      <c r="K44" s="53">
        <v>0</v>
      </c>
      <c r="L44" s="58">
        <f t="shared" si="23"/>
        <v>0</v>
      </c>
      <c r="M44" s="58">
        <f t="shared" si="23"/>
        <v>0</v>
      </c>
      <c r="N44" s="58">
        <f t="shared" si="23"/>
        <v>0</v>
      </c>
      <c r="O44" s="58">
        <f t="shared" si="23"/>
        <v>0</v>
      </c>
      <c r="P44" s="58">
        <f t="shared" si="23"/>
        <v>0</v>
      </c>
      <c r="Q44" s="58">
        <f t="shared" si="23"/>
        <v>0</v>
      </c>
      <c r="R44" s="7">
        <f t="shared" ref="R44:R46" si="24">SUM(K44:Q44)</f>
        <v>0</v>
      </c>
      <c r="S44" s="106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</row>
    <row r="45" spans="1:77" s="6" customFormat="1" ht="14.25" customHeight="1">
      <c r="A45" s="31"/>
      <c r="B45" s="128"/>
      <c r="C45" s="3"/>
      <c r="D45" s="26"/>
      <c r="E45" s="26"/>
      <c r="F45" s="26"/>
      <c r="G45" s="26"/>
      <c r="H45" s="26"/>
      <c r="I45" s="26"/>
      <c r="J45" s="26"/>
      <c r="K45" s="53">
        <v>0</v>
      </c>
      <c r="L45" s="58">
        <f t="shared" si="23"/>
        <v>0</v>
      </c>
      <c r="M45" s="58">
        <f t="shared" si="23"/>
        <v>0</v>
      </c>
      <c r="N45" s="58">
        <f t="shared" si="23"/>
        <v>0</v>
      </c>
      <c r="O45" s="58">
        <f t="shared" si="23"/>
        <v>0</v>
      </c>
      <c r="P45" s="58">
        <f t="shared" si="23"/>
        <v>0</v>
      </c>
      <c r="Q45" s="58">
        <f t="shared" si="23"/>
        <v>0</v>
      </c>
      <c r="R45" s="7">
        <f t="shared" si="24"/>
        <v>0</v>
      </c>
      <c r="S45" s="106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</row>
    <row r="46" spans="1:77" s="6" customFormat="1" ht="14.25" customHeight="1">
      <c r="A46" s="31">
        <v>5224</v>
      </c>
      <c r="B46" s="128"/>
      <c r="C46" s="3"/>
      <c r="D46" s="26"/>
      <c r="E46" s="26"/>
      <c r="F46" s="26"/>
      <c r="G46" s="26"/>
      <c r="H46" s="26"/>
      <c r="I46" s="26"/>
      <c r="J46" s="26"/>
      <c r="K46" s="53">
        <v>0</v>
      </c>
      <c r="L46" s="58">
        <f t="shared" si="23"/>
        <v>0</v>
      </c>
      <c r="M46" s="58">
        <f t="shared" si="23"/>
        <v>0</v>
      </c>
      <c r="N46" s="58">
        <f t="shared" si="23"/>
        <v>0</v>
      </c>
      <c r="O46" s="58">
        <f t="shared" si="23"/>
        <v>0</v>
      </c>
      <c r="P46" s="58">
        <f t="shared" si="23"/>
        <v>0</v>
      </c>
      <c r="Q46" s="58">
        <f t="shared" si="23"/>
        <v>0</v>
      </c>
      <c r="R46" s="7">
        <f t="shared" si="24"/>
        <v>0</v>
      </c>
      <c r="S46" s="106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</row>
    <row r="47" spans="1:77" s="51" customFormat="1" ht="14.25" customHeight="1">
      <c r="A47" s="31"/>
      <c r="B47" s="54" t="s">
        <v>66</v>
      </c>
      <c r="C47" s="45"/>
      <c r="D47" s="46"/>
      <c r="E47" s="46"/>
      <c r="F47" s="46"/>
      <c r="G47" s="46"/>
      <c r="H47" s="46"/>
      <c r="I47" s="46"/>
      <c r="J47" s="46"/>
      <c r="K47" s="48">
        <f t="shared" ref="K47:Q47" si="25">SUM(K42:K46)</f>
        <v>0</v>
      </c>
      <c r="L47" s="48">
        <f t="shared" si="25"/>
        <v>0</v>
      </c>
      <c r="M47" s="48">
        <f t="shared" si="25"/>
        <v>0</v>
      </c>
      <c r="N47" s="48">
        <f t="shared" si="25"/>
        <v>0</v>
      </c>
      <c r="O47" s="48">
        <f t="shared" si="25"/>
        <v>0</v>
      </c>
      <c r="P47" s="48">
        <f t="shared" si="25"/>
        <v>0</v>
      </c>
      <c r="Q47" s="48">
        <f t="shared" si="25"/>
        <v>0</v>
      </c>
      <c r="R47" s="48">
        <f>SUM(K47:Q47)</f>
        <v>0</v>
      </c>
      <c r="S47" s="50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</row>
    <row r="48" spans="1:77" s="6" customFormat="1" ht="15" customHeight="1">
      <c r="A48" s="31"/>
      <c r="B48" s="3"/>
      <c r="C48" s="3"/>
      <c r="D48" s="26"/>
      <c r="E48" s="26"/>
      <c r="F48" s="26"/>
      <c r="G48" s="26"/>
      <c r="H48" s="26"/>
      <c r="I48" s="26"/>
      <c r="J48" s="26"/>
      <c r="K48" s="7"/>
      <c r="L48" s="7"/>
      <c r="M48" s="7"/>
      <c r="N48" s="7"/>
      <c r="O48" s="7"/>
      <c r="P48" s="7"/>
      <c r="Q48" s="7"/>
      <c r="R48" s="7"/>
      <c r="S48" s="35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</row>
    <row r="49" spans="1:77" s="6" customFormat="1" ht="14.25" customHeight="1">
      <c r="A49" s="31"/>
      <c r="B49" s="51" t="s">
        <v>67</v>
      </c>
      <c r="C49" s="3"/>
      <c r="D49" s="26"/>
      <c r="E49" s="26"/>
      <c r="F49" s="26"/>
      <c r="G49" s="26"/>
      <c r="H49" s="26"/>
      <c r="I49" s="26"/>
      <c r="J49" s="26"/>
      <c r="K49" s="7"/>
      <c r="L49" s="7"/>
      <c r="M49" s="7"/>
      <c r="N49" s="7"/>
      <c r="O49" s="7"/>
      <c r="P49" s="7"/>
      <c r="Q49" s="7"/>
      <c r="R49" s="7"/>
      <c r="S49" s="3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</row>
    <row r="50" spans="1:77" s="6" customFormat="1" ht="14.25" customHeight="1">
      <c r="A50" s="31">
        <v>5200</v>
      </c>
      <c r="B50" s="181"/>
      <c r="C50" s="155"/>
      <c r="D50" s="26"/>
      <c r="E50" s="26"/>
      <c r="F50" s="26"/>
      <c r="G50" s="26"/>
      <c r="H50" s="26"/>
      <c r="I50" s="26"/>
      <c r="J50" s="26"/>
      <c r="K50" s="110">
        <v>0</v>
      </c>
      <c r="L50" s="58">
        <f>K50*1.03</f>
        <v>0</v>
      </c>
      <c r="M50" s="58">
        <f>ROUND(L50*$D$110,0)</f>
        <v>0</v>
      </c>
      <c r="N50" s="58">
        <f>ROUND(M50*$D$110,0)</f>
        <v>0</v>
      </c>
      <c r="O50" s="58">
        <f>ROUND(N50*$D$110,0)</f>
        <v>0</v>
      </c>
      <c r="P50" s="58">
        <f>ROUND(O50*$D$110,0)</f>
        <v>0</v>
      </c>
      <c r="Q50" s="58">
        <f>ROUND(P50*$D$110,0)</f>
        <v>0</v>
      </c>
      <c r="R50" s="7">
        <f>SUM(K50:Q50)</f>
        <v>0</v>
      </c>
      <c r="S50" s="3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</row>
    <row r="51" spans="1:77" s="51" customFormat="1" ht="14.25" customHeight="1">
      <c r="A51" s="31"/>
      <c r="B51" s="54" t="s">
        <v>68</v>
      </c>
      <c r="C51" s="193"/>
      <c r="D51" s="46"/>
      <c r="E51" s="46"/>
      <c r="F51" s="46"/>
      <c r="G51" s="46"/>
      <c r="H51" s="46"/>
      <c r="I51" s="46"/>
      <c r="J51" s="46"/>
      <c r="K51" s="47">
        <f t="shared" ref="K51:Q51" si="26">SUM(K49:K50)</f>
        <v>0</v>
      </c>
      <c r="L51" s="47">
        <f t="shared" si="26"/>
        <v>0</v>
      </c>
      <c r="M51" s="47">
        <f t="shared" si="26"/>
        <v>0</v>
      </c>
      <c r="N51" s="47">
        <f t="shared" si="26"/>
        <v>0</v>
      </c>
      <c r="O51" s="47">
        <f t="shared" si="26"/>
        <v>0</v>
      </c>
      <c r="P51" s="47">
        <f t="shared" si="26"/>
        <v>0</v>
      </c>
      <c r="Q51" s="47">
        <f t="shared" si="26"/>
        <v>0</v>
      </c>
      <c r="R51" s="48">
        <f>SUM(K51:Q51)</f>
        <v>0</v>
      </c>
      <c r="S51" s="50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</row>
    <row r="52" spans="1:77" s="6" customFormat="1" ht="14.25" customHeight="1">
      <c r="A52" s="31"/>
      <c r="C52" s="3"/>
      <c r="D52" s="26"/>
      <c r="E52" s="26"/>
      <c r="F52" s="26"/>
      <c r="G52" s="26"/>
      <c r="H52" s="26"/>
      <c r="I52" s="26"/>
      <c r="J52" s="26"/>
      <c r="K52" s="57"/>
      <c r="L52" s="57"/>
      <c r="M52" s="57"/>
      <c r="N52" s="57"/>
      <c r="O52" s="57"/>
      <c r="P52" s="57"/>
      <c r="Q52" s="57"/>
      <c r="R52" s="7"/>
      <c r="S52" s="3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</row>
    <row r="53" spans="1:77" s="6" customFormat="1" ht="14.25" customHeight="1">
      <c r="A53" s="31"/>
      <c r="B53" s="45" t="s">
        <v>69</v>
      </c>
      <c r="C53" s="3"/>
      <c r="D53" s="26"/>
      <c r="E53" s="26"/>
      <c r="F53" s="26"/>
      <c r="G53" s="26"/>
      <c r="H53" s="26"/>
      <c r="I53" s="26"/>
      <c r="J53" s="26"/>
      <c r="K53" s="7"/>
      <c r="L53" s="7"/>
      <c r="M53" s="7"/>
      <c r="N53" s="7"/>
      <c r="O53" s="7"/>
      <c r="P53" s="7"/>
      <c r="Q53" s="7"/>
      <c r="R53" s="7"/>
      <c r="S53" s="35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</row>
    <row r="54" spans="1:77" s="6" customFormat="1" ht="13.5" customHeight="1">
      <c r="A54" s="31">
        <v>4189</v>
      </c>
      <c r="B54" s="52" t="s">
        <v>82</v>
      </c>
      <c r="C54" s="3"/>
      <c r="D54" s="26"/>
      <c r="E54" s="26"/>
      <c r="F54" s="26"/>
      <c r="G54" s="26"/>
      <c r="H54" s="26"/>
      <c r="I54" s="26"/>
      <c r="J54" s="26"/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7">
        <f>SUM(K54:Q54)</f>
        <v>0</v>
      </c>
      <c r="S54" s="3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</row>
    <row r="55" spans="1:77" s="6" customFormat="1" ht="12.75" customHeight="1">
      <c r="A55" s="31"/>
      <c r="B55" s="81" t="s">
        <v>83</v>
      </c>
      <c r="C55" s="3"/>
      <c r="D55" s="26"/>
      <c r="E55" s="26"/>
      <c r="F55" s="26"/>
      <c r="G55" s="26"/>
      <c r="H55" s="26"/>
      <c r="I55" s="26"/>
      <c r="J55" s="26"/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7">
        <f t="shared" ref="R55:R58" si="27">SUM(K55:Q55)</f>
        <v>0</v>
      </c>
      <c r="S55" s="3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</row>
    <row r="56" spans="1:77" s="6" customFormat="1" ht="14.25" customHeight="1">
      <c r="A56" s="31">
        <v>5341</v>
      </c>
      <c r="B56" s="52"/>
      <c r="C56" s="3"/>
      <c r="D56" s="26"/>
      <c r="E56" s="26"/>
      <c r="F56" s="26"/>
      <c r="G56" s="26"/>
      <c r="H56" s="26"/>
      <c r="I56" s="26"/>
      <c r="J56" s="26"/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79">
        <f t="shared" si="27"/>
        <v>0</v>
      </c>
      <c r="S56" s="3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</row>
    <row r="57" spans="1:77" s="6" customFormat="1" ht="14.25" customHeight="1">
      <c r="A57" s="31">
        <v>5340</v>
      </c>
      <c r="B57" s="52"/>
      <c r="C57" s="3"/>
      <c r="D57" s="26"/>
      <c r="E57" s="26"/>
      <c r="F57" s="26"/>
      <c r="G57" s="26"/>
      <c r="H57" s="26"/>
      <c r="I57" s="26"/>
      <c r="J57" s="26"/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79">
        <f t="shared" si="27"/>
        <v>0</v>
      </c>
      <c r="S57" s="3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  <row r="58" spans="1:77" s="6" customFormat="1" ht="14.25" customHeight="1">
      <c r="A58" s="31"/>
      <c r="B58" s="52"/>
      <c r="C58" s="3"/>
      <c r="D58" s="26"/>
      <c r="E58" s="26"/>
      <c r="F58" s="26"/>
      <c r="G58" s="26"/>
      <c r="H58" s="26"/>
      <c r="I58" s="26"/>
      <c r="J58" s="26"/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7">
        <f t="shared" si="27"/>
        <v>0</v>
      </c>
      <c r="S58" s="3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 s="51" customFormat="1">
      <c r="A59" s="31"/>
      <c r="B59" s="54" t="s">
        <v>70</v>
      </c>
      <c r="C59" s="45"/>
      <c r="D59" s="46"/>
      <c r="E59" s="46"/>
      <c r="F59" s="46"/>
      <c r="G59" s="46"/>
      <c r="H59" s="46"/>
      <c r="I59" s="46"/>
      <c r="J59" s="46"/>
      <c r="K59" s="47">
        <f t="shared" ref="K59:Q59" si="28">SUM(K53:K58)</f>
        <v>0</v>
      </c>
      <c r="L59" s="47">
        <f t="shared" si="28"/>
        <v>0</v>
      </c>
      <c r="M59" s="47">
        <f t="shared" si="28"/>
        <v>0</v>
      </c>
      <c r="N59" s="47">
        <f t="shared" si="28"/>
        <v>0</v>
      </c>
      <c r="O59" s="47">
        <f t="shared" si="28"/>
        <v>0</v>
      </c>
      <c r="P59" s="47">
        <f t="shared" si="28"/>
        <v>0</v>
      </c>
      <c r="Q59" s="47">
        <f t="shared" si="28"/>
        <v>0</v>
      </c>
      <c r="R59" s="48">
        <f>SUM(K59:O59)</f>
        <v>0</v>
      </c>
      <c r="S59" s="50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</row>
    <row r="60" spans="1:77" s="51" customFormat="1">
      <c r="A60" s="31"/>
      <c r="B60" s="54"/>
      <c r="C60" s="45"/>
      <c r="D60" s="46"/>
      <c r="E60" s="46"/>
      <c r="F60" s="46"/>
      <c r="G60" s="46"/>
      <c r="H60" s="46"/>
      <c r="I60" s="46"/>
      <c r="J60" s="46"/>
      <c r="K60" s="55"/>
      <c r="L60" s="55"/>
      <c r="M60" s="55"/>
      <c r="N60" s="55"/>
      <c r="O60" s="55"/>
      <c r="P60" s="55"/>
      <c r="Q60" s="55"/>
      <c r="R60" s="55"/>
      <c r="S60" s="50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</row>
    <row r="61" spans="1:77" s="51" customFormat="1" ht="14.25" customHeight="1">
      <c r="A61" s="31"/>
      <c r="B61" s="45" t="s">
        <v>71</v>
      </c>
      <c r="C61" s="54"/>
      <c r="D61" s="54"/>
      <c r="E61" s="45"/>
      <c r="F61" s="45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55"/>
      <c r="S61" s="50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</row>
    <row r="62" spans="1:77" s="51" customFormat="1" ht="14.25" customHeight="1">
      <c r="A62" s="31"/>
      <c r="B62" s="54"/>
      <c r="C62" s="54"/>
      <c r="D62" s="45"/>
      <c r="E62" s="46"/>
      <c r="F62" s="46"/>
      <c r="G62" s="46"/>
      <c r="H62" s="46"/>
      <c r="I62" s="46"/>
      <c r="J62" s="46"/>
      <c r="K62" s="55"/>
      <c r="L62" s="55"/>
      <c r="M62" s="55"/>
      <c r="N62" s="55"/>
      <c r="O62" s="55"/>
      <c r="P62" s="55"/>
      <c r="Q62" s="55"/>
      <c r="R62" s="55"/>
      <c r="S62" s="50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</row>
    <row r="63" spans="1:77" s="51" customFormat="1" ht="14.25" customHeight="1">
      <c r="A63" s="31"/>
      <c r="B63" s="54"/>
      <c r="C63" s="17"/>
      <c r="D63" s="45"/>
      <c r="E63" s="46"/>
      <c r="F63" s="46"/>
      <c r="G63" s="46"/>
      <c r="H63" s="46"/>
      <c r="I63" s="46"/>
      <c r="J63" s="46"/>
      <c r="K63" s="55"/>
      <c r="L63" s="55"/>
      <c r="M63" s="55"/>
      <c r="N63" s="55"/>
      <c r="O63" s="55"/>
      <c r="P63" s="55"/>
      <c r="Q63" s="55"/>
      <c r="R63" s="55"/>
      <c r="S63" s="50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</row>
    <row r="64" spans="1:77" s="51" customFormat="1" ht="14.25" customHeight="1">
      <c r="A64" s="31"/>
      <c r="B64" s="54"/>
      <c r="C64" s="52" t="s">
        <v>72</v>
      </c>
      <c r="D64" s="45"/>
      <c r="E64" s="46"/>
      <c r="F64" s="46"/>
      <c r="G64" s="46"/>
      <c r="H64" s="46"/>
      <c r="I64" s="46"/>
      <c r="J64" s="46"/>
      <c r="K64" s="111">
        <v>0</v>
      </c>
      <c r="L64" s="58">
        <v>0</v>
      </c>
      <c r="M64" s="58">
        <f t="shared" ref="M64:Q65" si="29">ROUND(L64*$D$110,0)</f>
        <v>0</v>
      </c>
      <c r="N64" s="58">
        <f t="shared" si="29"/>
        <v>0</v>
      </c>
      <c r="O64" s="58">
        <f t="shared" si="29"/>
        <v>0</v>
      </c>
      <c r="P64" s="58">
        <f t="shared" si="29"/>
        <v>0</v>
      </c>
      <c r="Q64" s="58">
        <f t="shared" si="29"/>
        <v>0</v>
      </c>
      <c r="R64" s="7">
        <f>SUM(K64:Q64)</f>
        <v>0</v>
      </c>
      <c r="S64" s="50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</row>
    <row r="65" spans="1:77" s="51" customFormat="1" ht="14.25" customHeight="1">
      <c r="A65" s="31"/>
      <c r="B65" s="54"/>
      <c r="C65" s="52" t="s">
        <v>73</v>
      </c>
      <c r="D65" s="87"/>
      <c r="E65" s="46"/>
      <c r="F65" s="46"/>
      <c r="G65" s="46"/>
      <c r="H65" s="46"/>
      <c r="I65" s="46"/>
      <c r="J65" s="46"/>
      <c r="K65" s="112">
        <v>0</v>
      </c>
      <c r="L65" s="112">
        <v>0</v>
      </c>
      <c r="M65" s="112">
        <f t="shared" si="29"/>
        <v>0</v>
      </c>
      <c r="N65" s="112">
        <f t="shared" si="29"/>
        <v>0</v>
      </c>
      <c r="O65" s="112">
        <f t="shared" si="29"/>
        <v>0</v>
      </c>
      <c r="P65" s="112">
        <f t="shared" si="29"/>
        <v>0</v>
      </c>
      <c r="Q65" s="112">
        <f t="shared" si="29"/>
        <v>0</v>
      </c>
      <c r="R65" s="86">
        <f>SUM(K65:Q65)</f>
        <v>0</v>
      </c>
      <c r="S65" s="50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</row>
    <row r="66" spans="1:77" s="51" customFormat="1" ht="14.25" customHeight="1">
      <c r="A66" s="31"/>
      <c r="B66" s="54"/>
      <c r="C66" s="54" t="s">
        <v>74</v>
      </c>
      <c r="D66" s="45"/>
      <c r="E66" s="46"/>
      <c r="F66" s="46"/>
      <c r="G66" s="46"/>
      <c r="H66" s="46"/>
      <c r="I66" s="46"/>
      <c r="J66" s="46"/>
      <c r="K66" s="55"/>
      <c r="L66" s="55"/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48">
        <v>0</v>
      </c>
      <c r="S66" s="50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</row>
    <row r="67" spans="1:77" s="51" customFormat="1" ht="14.25" customHeight="1">
      <c r="A67" s="31"/>
      <c r="B67" s="54"/>
      <c r="C67" s="54"/>
      <c r="D67" s="45"/>
      <c r="E67" s="46"/>
      <c r="F67" s="46"/>
      <c r="G67" s="46"/>
      <c r="H67" s="46"/>
      <c r="I67" s="46"/>
      <c r="J67" s="46"/>
      <c r="K67" s="55"/>
      <c r="L67" s="55"/>
      <c r="M67" s="55"/>
      <c r="N67" s="55"/>
      <c r="O67" s="55"/>
      <c r="P67" s="55"/>
      <c r="Q67" s="55"/>
      <c r="R67" s="55"/>
      <c r="S67" s="50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</row>
    <row r="68" spans="1:77" s="51" customFormat="1" ht="14.25" customHeight="1">
      <c r="A68" s="31"/>
      <c r="B68" s="54"/>
      <c r="C68" s="17" t="s">
        <v>133</v>
      </c>
      <c r="D68" s="45"/>
      <c r="E68" s="46"/>
      <c r="F68" s="46"/>
      <c r="G68" s="46"/>
      <c r="H68" s="46"/>
      <c r="I68" s="46"/>
      <c r="J68" s="46"/>
      <c r="K68" s="55"/>
      <c r="L68" s="55"/>
      <c r="M68" s="55"/>
      <c r="N68" s="55"/>
      <c r="O68" s="55"/>
      <c r="P68" s="55"/>
      <c r="Q68" s="55"/>
      <c r="R68" s="55"/>
      <c r="S68" s="50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</row>
    <row r="69" spans="1:77" s="51" customFormat="1" ht="14.25" customHeight="1">
      <c r="A69" s="31"/>
      <c r="B69" s="54"/>
      <c r="C69" s="52" t="s">
        <v>72</v>
      </c>
      <c r="D69" s="45"/>
      <c r="E69" s="46"/>
      <c r="F69" s="46"/>
      <c r="G69" s="46"/>
      <c r="H69" s="46"/>
      <c r="I69" s="46"/>
      <c r="J69" s="46"/>
      <c r="K69" s="111">
        <v>0</v>
      </c>
      <c r="L69" s="58">
        <v>0</v>
      </c>
      <c r="M69" s="58">
        <f t="shared" ref="M69:Q70" si="30">ROUND(L69*$D$110,0)</f>
        <v>0</v>
      </c>
      <c r="N69" s="58">
        <f t="shared" si="30"/>
        <v>0</v>
      </c>
      <c r="O69" s="58">
        <f t="shared" si="30"/>
        <v>0</v>
      </c>
      <c r="P69" s="58">
        <f t="shared" si="30"/>
        <v>0</v>
      </c>
      <c r="Q69" s="58">
        <f t="shared" si="30"/>
        <v>0</v>
      </c>
      <c r="R69" s="7">
        <f>SUM(K69:Q69)</f>
        <v>0</v>
      </c>
      <c r="S69" s="50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</row>
    <row r="70" spans="1:77" s="51" customFormat="1" ht="14.25" customHeight="1">
      <c r="A70" s="31"/>
      <c r="B70" s="54"/>
      <c r="C70" s="52" t="s">
        <v>73</v>
      </c>
      <c r="D70" s="87"/>
      <c r="E70" s="46"/>
      <c r="F70" s="46"/>
      <c r="G70" s="46"/>
      <c r="H70" s="46"/>
      <c r="I70" s="46"/>
      <c r="J70" s="46"/>
      <c r="K70" s="112">
        <v>0</v>
      </c>
      <c r="L70" s="112">
        <v>0</v>
      </c>
      <c r="M70" s="112">
        <f t="shared" si="30"/>
        <v>0</v>
      </c>
      <c r="N70" s="112">
        <f t="shared" si="30"/>
        <v>0</v>
      </c>
      <c r="O70" s="112">
        <f t="shared" si="30"/>
        <v>0</v>
      </c>
      <c r="P70" s="112">
        <f t="shared" si="30"/>
        <v>0</v>
      </c>
      <c r="Q70" s="112">
        <f t="shared" si="30"/>
        <v>0</v>
      </c>
      <c r="R70" s="86">
        <f>SUM(K70:Q70)</f>
        <v>0</v>
      </c>
      <c r="S70" s="50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</row>
    <row r="71" spans="1:77" s="51" customFormat="1" ht="14.25" customHeight="1">
      <c r="A71" s="31"/>
      <c r="B71" s="54"/>
      <c r="C71" s="54" t="s">
        <v>74</v>
      </c>
      <c r="D71" s="45"/>
      <c r="E71" s="46"/>
      <c r="F71" s="46"/>
      <c r="G71" s="46"/>
      <c r="H71" s="46"/>
      <c r="I71" s="46"/>
      <c r="J71" s="46"/>
      <c r="K71" s="55">
        <f t="shared" ref="K71:Q71" si="31">SUM(K69:K70)</f>
        <v>0</v>
      </c>
      <c r="L71" s="55">
        <f t="shared" si="31"/>
        <v>0</v>
      </c>
      <c r="M71" s="55">
        <f t="shared" si="31"/>
        <v>0</v>
      </c>
      <c r="N71" s="55">
        <f t="shared" si="31"/>
        <v>0</v>
      </c>
      <c r="O71" s="55">
        <f t="shared" si="31"/>
        <v>0</v>
      </c>
      <c r="P71" s="55">
        <f t="shared" si="31"/>
        <v>0</v>
      </c>
      <c r="Q71" s="55">
        <f t="shared" si="31"/>
        <v>0</v>
      </c>
      <c r="R71" s="48">
        <f>SUM(K71:Q71)</f>
        <v>0</v>
      </c>
      <c r="S71" s="50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</row>
    <row r="72" spans="1:77" s="51" customFormat="1" ht="14.25" customHeight="1">
      <c r="A72" s="31"/>
      <c r="B72" s="54"/>
      <c r="C72" s="54"/>
      <c r="D72" s="45"/>
      <c r="E72" s="46"/>
      <c r="F72" s="46"/>
      <c r="G72" s="46"/>
      <c r="H72" s="46"/>
      <c r="I72" s="46"/>
      <c r="J72" s="46"/>
      <c r="K72" s="55"/>
      <c r="L72" s="55"/>
      <c r="M72" s="55"/>
      <c r="N72" s="55"/>
      <c r="O72" s="55"/>
      <c r="P72" s="55"/>
      <c r="Q72" s="55"/>
      <c r="R72" s="55"/>
      <c r="S72" s="50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</row>
    <row r="73" spans="1:77" s="51" customFormat="1" ht="14.25" customHeight="1">
      <c r="A73" s="31"/>
      <c r="B73" s="54"/>
      <c r="C73" s="17" t="s">
        <v>133</v>
      </c>
      <c r="D73" s="45"/>
      <c r="E73" s="46"/>
      <c r="F73" s="46"/>
      <c r="G73" s="46"/>
      <c r="H73" s="46"/>
      <c r="I73" s="46"/>
      <c r="J73" s="46"/>
      <c r="K73" s="55"/>
      <c r="L73" s="55"/>
      <c r="M73" s="55"/>
      <c r="N73" s="55"/>
      <c r="O73" s="55"/>
      <c r="P73" s="55"/>
      <c r="Q73" s="55"/>
      <c r="R73" s="55"/>
      <c r="S73" s="50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</row>
    <row r="74" spans="1:77" s="51" customFormat="1" ht="14.25" customHeight="1">
      <c r="A74" s="31"/>
      <c r="B74" s="54"/>
      <c r="C74" s="52" t="s">
        <v>72</v>
      </c>
      <c r="D74" s="45"/>
      <c r="E74" s="46"/>
      <c r="F74" s="46"/>
      <c r="G74" s="46"/>
      <c r="H74" s="46"/>
      <c r="I74" s="46"/>
      <c r="J74" s="46"/>
      <c r="K74" s="111">
        <v>0</v>
      </c>
      <c r="L74" s="58">
        <v>0</v>
      </c>
      <c r="M74" s="58">
        <f t="shared" ref="M74:Q75" si="32">ROUND(L74*$D$110,0)</f>
        <v>0</v>
      </c>
      <c r="N74" s="58">
        <f t="shared" si="32"/>
        <v>0</v>
      </c>
      <c r="O74" s="58">
        <f t="shared" si="32"/>
        <v>0</v>
      </c>
      <c r="P74" s="58">
        <f t="shared" si="32"/>
        <v>0</v>
      </c>
      <c r="Q74" s="58">
        <f t="shared" si="32"/>
        <v>0</v>
      </c>
      <c r="R74" s="7">
        <f>SUM(K74:Q74)</f>
        <v>0</v>
      </c>
      <c r="S74" s="50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</row>
    <row r="75" spans="1:77" s="51" customFormat="1" ht="14.25" customHeight="1">
      <c r="A75" s="31"/>
      <c r="B75" s="54"/>
      <c r="C75" s="52" t="s">
        <v>73</v>
      </c>
      <c r="D75" s="87"/>
      <c r="E75" s="46"/>
      <c r="F75" s="46"/>
      <c r="G75" s="46"/>
      <c r="H75" s="46"/>
      <c r="I75" s="46"/>
      <c r="J75" s="46"/>
      <c r="K75" s="112">
        <v>0</v>
      </c>
      <c r="L75" s="112">
        <v>0</v>
      </c>
      <c r="M75" s="112">
        <f t="shared" si="32"/>
        <v>0</v>
      </c>
      <c r="N75" s="112">
        <f t="shared" si="32"/>
        <v>0</v>
      </c>
      <c r="O75" s="112">
        <f t="shared" si="32"/>
        <v>0</v>
      </c>
      <c r="P75" s="112">
        <f t="shared" si="32"/>
        <v>0</v>
      </c>
      <c r="Q75" s="112">
        <f t="shared" si="32"/>
        <v>0</v>
      </c>
      <c r="R75" s="86">
        <f>SUM(K75:Q75)</f>
        <v>0</v>
      </c>
      <c r="S75" s="50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</row>
    <row r="76" spans="1:77" s="51" customFormat="1" ht="14.25" customHeight="1">
      <c r="A76" s="31"/>
      <c r="B76" s="54"/>
      <c r="C76" s="54" t="s">
        <v>74</v>
      </c>
      <c r="D76" s="45"/>
      <c r="E76" s="46"/>
      <c r="F76" s="46"/>
      <c r="G76" s="46"/>
      <c r="H76" s="46"/>
      <c r="I76" s="46"/>
      <c r="J76" s="46"/>
      <c r="K76" s="55">
        <f t="shared" ref="K76:Q76" si="33">SUM(K74:K75)</f>
        <v>0</v>
      </c>
      <c r="L76" s="55">
        <f t="shared" si="33"/>
        <v>0</v>
      </c>
      <c r="M76" s="55">
        <f t="shared" si="33"/>
        <v>0</v>
      </c>
      <c r="N76" s="55">
        <f t="shared" si="33"/>
        <v>0</v>
      </c>
      <c r="O76" s="55">
        <f t="shared" si="33"/>
        <v>0</v>
      </c>
      <c r="P76" s="55">
        <f t="shared" si="33"/>
        <v>0</v>
      </c>
      <c r="Q76" s="55">
        <f t="shared" si="33"/>
        <v>0</v>
      </c>
      <c r="R76" s="48">
        <f>SUM(K76:Q76)</f>
        <v>0</v>
      </c>
      <c r="S76" s="50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</row>
    <row r="77" spans="1:77" s="51" customFormat="1" ht="14.25" customHeight="1">
      <c r="A77" s="31"/>
      <c r="B77" s="54"/>
      <c r="C77" s="54"/>
      <c r="D77" s="45"/>
      <c r="E77" s="46"/>
      <c r="F77" s="46"/>
      <c r="G77" s="46"/>
      <c r="H77" s="46"/>
      <c r="I77" s="46"/>
      <c r="J77" s="46"/>
      <c r="K77" s="55"/>
      <c r="L77" s="55"/>
      <c r="M77" s="55"/>
      <c r="N77" s="55"/>
      <c r="O77" s="55"/>
      <c r="P77" s="55"/>
      <c r="Q77" s="55"/>
      <c r="R77" s="55"/>
      <c r="S77" s="50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</row>
    <row r="78" spans="1:77" s="51" customFormat="1" ht="14.25" customHeight="1">
      <c r="A78" s="31"/>
      <c r="B78" s="54"/>
      <c r="C78" s="45"/>
      <c r="D78" s="46"/>
      <c r="E78" s="46"/>
      <c r="F78" s="46"/>
      <c r="G78" s="46"/>
      <c r="H78" s="46"/>
      <c r="I78" s="46"/>
      <c r="J78" s="46"/>
      <c r="K78" s="55"/>
      <c r="L78" s="55"/>
      <c r="M78" s="55"/>
      <c r="N78" s="55"/>
      <c r="O78" s="55"/>
      <c r="P78" s="55"/>
      <c r="Q78" s="55"/>
      <c r="R78" s="55"/>
      <c r="S78" s="50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</row>
    <row r="79" spans="1:77" s="51" customFormat="1" ht="15.75" customHeight="1">
      <c r="A79" s="31"/>
      <c r="B79" s="45" t="s">
        <v>75</v>
      </c>
      <c r="C79" s="45"/>
      <c r="D79" s="46"/>
      <c r="E79" s="46"/>
      <c r="F79" s="46"/>
      <c r="G79" s="46"/>
      <c r="H79" s="46"/>
      <c r="I79" s="46"/>
      <c r="J79" s="46"/>
      <c r="K79" s="55">
        <f t="shared" ref="K79:Q79" si="34">K27+K35+K40+K47+K51+K59+K66+K71+K76</f>
        <v>0</v>
      </c>
      <c r="L79" s="55">
        <f t="shared" si="34"/>
        <v>0</v>
      </c>
      <c r="M79" s="55">
        <f t="shared" si="34"/>
        <v>0</v>
      </c>
      <c r="N79" s="55">
        <f t="shared" si="34"/>
        <v>0</v>
      </c>
      <c r="O79" s="55">
        <f t="shared" si="34"/>
        <v>0</v>
      </c>
      <c r="P79" s="55">
        <f t="shared" si="34"/>
        <v>0</v>
      </c>
      <c r="Q79" s="55">
        <f t="shared" si="34"/>
        <v>0</v>
      </c>
      <c r="R79" s="7">
        <f>SUM(K79:Q79)</f>
        <v>0</v>
      </c>
      <c r="S79" s="50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</row>
    <row r="80" spans="1:77" s="75" customFormat="1" ht="15" customHeight="1">
      <c r="A80" s="74"/>
      <c r="B80" s="45" t="s">
        <v>73</v>
      </c>
      <c r="C80" s="284">
        <f>K101</f>
        <v>0</v>
      </c>
      <c r="D80" s="77"/>
      <c r="E80" s="78"/>
      <c r="F80" s="78"/>
      <c r="G80" s="78"/>
      <c r="H80" s="78"/>
      <c r="I80" s="78"/>
      <c r="J80" s="78"/>
      <c r="K80" s="79">
        <f t="shared" ref="K80:Q80" si="35">K100</f>
        <v>0</v>
      </c>
      <c r="L80" s="79">
        <f t="shared" si="35"/>
        <v>0</v>
      </c>
      <c r="M80" s="79">
        <f t="shared" si="35"/>
        <v>0</v>
      </c>
      <c r="N80" s="79">
        <f t="shared" si="35"/>
        <v>0</v>
      </c>
      <c r="O80" s="79">
        <f t="shared" si="35"/>
        <v>0</v>
      </c>
      <c r="P80" s="79">
        <f t="shared" si="35"/>
        <v>0</v>
      </c>
      <c r="Q80" s="79">
        <f t="shared" si="35"/>
        <v>0</v>
      </c>
      <c r="R80" s="86">
        <f>SUM(K80:Q80)</f>
        <v>0</v>
      </c>
      <c r="S80" s="6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</row>
    <row r="81" spans="1:77" s="6" customFormat="1">
      <c r="A81" s="59">
        <v>4600</v>
      </c>
      <c r="B81" s="18" t="s">
        <v>76</v>
      </c>
      <c r="C81" s="3"/>
      <c r="D81" s="26"/>
      <c r="E81" s="26"/>
      <c r="F81" s="26"/>
      <c r="G81" s="26"/>
      <c r="H81" s="26"/>
      <c r="I81" s="26"/>
      <c r="J81" s="26"/>
      <c r="K81" s="60">
        <f t="shared" ref="K81:Q81" si="36">K79+K80</f>
        <v>0</v>
      </c>
      <c r="L81" s="60">
        <f t="shared" si="36"/>
        <v>0</v>
      </c>
      <c r="M81" s="60">
        <f t="shared" si="36"/>
        <v>0</v>
      </c>
      <c r="N81" s="60">
        <f t="shared" si="36"/>
        <v>0</v>
      </c>
      <c r="O81" s="60">
        <f t="shared" si="36"/>
        <v>0</v>
      </c>
      <c r="P81" s="60">
        <f t="shared" si="36"/>
        <v>0</v>
      </c>
      <c r="Q81" s="60">
        <f t="shared" si="36"/>
        <v>0</v>
      </c>
      <c r="R81" s="48">
        <f>SUM(K81:Q81)</f>
        <v>0</v>
      </c>
      <c r="S81" s="35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</row>
    <row r="82" spans="1:77" s="6" customFormat="1">
      <c r="A82" s="44"/>
      <c r="B82" s="18"/>
      <c r="C82" s="3"/>
      <c r="D82" s="26"/>
      <c r="E82" s="26"/>
      <c r="F82" s="26"/>
      <c r="G82" s="26"/>
      <c r="H82" s="26"/>
      <c r="I82" s="26"/>
      <c r="J82" s="26"/>
      <c r="K82" s="72"/>
      <c r="L82" s="72"/>
      <c r="M82" s="72"/>
      <c r="N82" s="72"/>
      <c r="O82" s="72"/>
      <c r="P82" s="72"/>
      <c r="Q82" s="72"/>
      <c r="R82" s="55"/>
      <c r="S82" s="35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</row>
    <row r="83" spans="1:77" s="6" customFormat="1">
      <c r="A83" s="44"/>
      <c r="B83" s="18"/>
      <c r="C83" s="3"/>
      <c r="D83" s="26"/>
      <c r="E83" s="26"/>
      <c r="F83" s="26"/>
      <c r="G83" s="26"/>
      <c r="H83" s="26"/>
      <c r="I83" s="26"/>
      <c r="J83" s="26"/>
      <c r="K83" s="72"/>
      <c r="L83" s="72"/>
      <c r="M83" s="72"/>
      <c r="N83" s="72"/>
      <c r="O83" s="72"/>
      <c r="P83" s="72"/>
      <c r="Q83" s="72"/>
      <c r="R83" s="55"/>
      <c r="S83" s="35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</row>
    <row r="84" spans="1:77" s="6" customFormat="1">
      <c r="A84" s="44"/>
      <c r="B84" s="18"/>
      <c r="C84" s="3"/>
      <c r="D84" s="26"/>
      <c r="E84" s="26"/>
      <c r="F84" s="26"/>
      <c r="G84" s="26"/>
      <c r="H84" s="26"/>
      <c r="I84" s="26"/>
      <c r="J84" s="26"/>
      <c r="K84" s="72"/>
      <c r="L84" s="72"/>
      <c r="M84" s="72"/>
      <c r="N84" s="72"/>
      <c r="O84" s="72"/>
      <c r="P84" s="72"/>
      <c r="Q84" s="72"/>
      <c r="R84" s="55"/>
      <c r="S84" s="35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</row>
    <row r="85" spans="1:77" s="6" customFormat="1">
      <c r="A85" s="1"/>
      <c r="C85" s="3"/>
      <c r="D85" s="26"/>
      <c r="E85" s="26"/>
      <c r="F85" s="26"/>
      <c r="G85" s="26"/>
      <c r="H85" s="68"/>
      <c r="I85" s="26"/>
      <c r="J85" s="68"/>
      <c r="K85" s="69"/>
      <c r="L85" s="69"/>
      <c r="M85" s="69"/>
      <c r="N85" s="69"/>
      <c r="O85" s="69"/>
      <c r="P85" s="69"/>
      <c r="Q85" s="69"/>
      <c r="R85" s="69"/>
      <c r="S85" s="35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</row>
    <row r="86" spans="1:77" s="6" customFormat="1">
      <c r="A86" s="1"/>
      <c r="C86" s="3"/>
      <c r="D86" s="26"/>
      <c r="E86" s="26"/>
      <c r="F86" s="26"/>
      <c r="G86" s="26"/>
      <c r="H86" s="73"/>
      <c r="I86" s="26"/>
      <c r="J86" s="73"/>
      <c r="K86" s="58"/>
      <c r="L86" s="58"/>
      <c r="M86" s="58"/>
      <c r="N86" s="58"/>
      <c r="O86" s="58"/>
      <c r="P86" s="58"/>
      <c r="Q86" s="58"/>
      <c r="R86" s="58"/>
      <c r="S86" s="35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</row>
    <row r="87" spans="1:77" s="6" customFormat="1">
      <c r="A87" s="1"/>
      <c r="C87" s="3"/>
      <c r="D87" s="26"/>
      <c r="E87" s="26"/>
      <c r="F87" s="11" t="s">
        <v>79</v>
      </c>
      <c r="H87" s="10"/>
      <c r="J87" s="10"/>
      <c r="K87" s="7">
        <f t="shared" ref="K87:Q87" si="37">K79</f>
        <v>0</v>
      </c>
      <c r="L87" s="7">
        <f t="shared" si="37"/>
        <v>0</v>
      </c>
      <c r="M87" s="7">
        <f t="shared" si="37"/>
        <v>0</v>
      </c>
      <c r="N87" s="7">
        <f t="shared" si="37"/>
        <v>0</v>
      </c>
      <c r="O87" s="7">
        <f t="shared" si="37"/>
        <v>0</v>
      </c>
      <c r="P87" s="7">
        <f t="shared" si="37"/>
        <v>0</v>
      </c>
      <c r="Q87" s="7">
        <f t="shared" si="37"/>
        <v>0</v>
      </c>
      <c r="R87" s="7">
        <f>R79</f>
        <v>0</v>
      </c>
      <c r="S87" s="35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</row>
    <row r="88" spans="1:77" s="6" customFormat="1">
      <c r="A88" s="1"/>
      <c r="C88" s="3"/>
      <c r="D88" s="26"/>
      <c r="E88" s="26"/>
      <c r="F88" s="3" t="s">
        <v>80</v>
      </c>
      <c r="H88" s="10"/>
      <c r="J88" s="10"/>
      <c r="K88" s="7"/>
      <c r="L88" s="7"/>
      <c r="M88" s="7"/>
      <c r="N88" s="7"/>
      <c r="O88" s="7"/>
      <c r="P88" s="7"/>
      <c r="Q88" s="7"/>
      <c r="R88" s="7"/>
      <c r="S88" s="35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</row>
    <row r="89" spans="1:77" s="6" customFormat="1">
      <c r="A89" s="1"/>
      <c r="C89" s="3"/>
      <c r="D89" s="26"/>
      <c r="E89" s="26"/>
      <c r="F89" s="10"/>
      <c r="G89" s="52" t="s">
        <v>63</v>
      </c>
      <c r="H89" s="10"/>
      <c r="I89" s="52"/>
      <c r="J89" s="10"/>
      <c r="K89" s="7">
        <f t="shared" ref="K89:R89" si="38">-K40</f>
        <v>0</v>
      </c>
      <c r="L89" s="7">
        <f t="shared" si="38"/>
        <v>0</v>
      </c>
      <c r="M89" s="7">
        <f t="shared" si="38"/>
        <v>0</v>
      </c>
      <c r="N89" s="7">
        <f t="shared" si="38"/>
        <v>0</v>
      </c>
      <c r="O89" s="7">
        <f t="shared" si="38"/>
        <v>0</v>
      </c>
      <c r="P89" s="7">
        <f t="shared" si="38"/>
        <v>0</v>
      </c>
      <c r="Q89" s="7">
        <f t="shared" si="38"/>
        <v>0</v>
      </c>
      <c r="R89" s="7">
        <f t="shared" si="38"/>
        <v>0</v>
      </c>
      <c r="S89" s="35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</row>
    <row r="90" spans="1:77" s="6" customFormat="1">
      <c r="A90" s="1"/>
      <c r="C90" s="3"/>
      <c r="D90" s="26"/>
      <c r="E90" s="26"/>
      <c r="F90" s="10"/>
      <c r="G90" s="3" t="s">
        <v>81</v>
      </c>
      <c r="H90" s="10"/>
      <c r="I90" s="3"/>
      <c r="J90" s="10"/>
      <c r="K90" s="7">
        <f t="shared" ref="K90:Q90" si="39">-(K66)</f>
        <v>0</v>
      </c>
      <c r="L90" s="7">
        <f t="shared" si="39"/>
        <v>0</v>
      </c>
      <c r="M90" s="7">
        <f t="shared" si="39"/>
        <v>0</v>
      </c>
      <c r="N90" s="7">
        <f t="shared" si="39"/>
        <v>0</v>
      </c>
      <c r="O90" s="7">
        <f t="shared" si="39"/>
        <v>0</v>
      </c>
      <c r="P90" s="7">
        <f t="shared" si="39"/>
        <v>0</v>
      </c>
      <c r="Q90" s="7">
        <f t="shared" si="39"/>
        <v>0</v>
      </c>
      <c r="R90" s="7">
        <f>-R41</f>
        <v>0</v>
      </c>
      <c r="S90" s="35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</row>
    <row r="91" spans="1:77" s="6" customFormat="1">
      <c r="A91" s="1"/>
      <c r="C91" s="3"/>
      <c r="D91" s="26"/>
      <c r="E91" s="26"/>
      <c r="F91" s="10"/>
      <c r="G91" s="3" t="s">
        <v>82</v>
      </c>
      <c r="H91" s="10"/>
      <c r="I91" s="3"/>
      <c r="J91" s="10"/>
      <c r="K91" s="7">
        <f t="shared" ref="K91:R92" si="40">-K54</f>
        <v>0</v>
      </c>
      <c r="L91" s="7">
        <f t="shared" si="40"/>
        <v>0</v>
      </c>
      <c r="M91" s="7">
        <f t="shared" si="40"/>
        <v>0</v>
      </c>
      <c r="N91" s="7">
        <f t="shared" si="40"/>
        <v>0</v>
      </c>
      <c r="O91" s="7">
        <f t="shared" si="40"/>
        <v>0</v>
      </c>
      <c r="P91" s="7">
        <f t="shared" si="40"/>
        <v>0</v>
      </c>
      <c r="Q91" s="7">
        <f t="shared" si="40"/>
        <v>0</v>
      </c>
      <c r="R91" s="7">
        <f t="shared" si="40"/>
        <v>0</v>
      </c>
      <c r="S91" s="35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</row>
    <row r="92" spans="1:77" s="6" customFormat="1">
      <c r="A92" s="1"/>
      <c r="C92" s="3"/>
      <c r="D92" s="26"/>
      <c r="E92" s="26"/>
      <c r="F92" s="10"/>
      <c r="G92" s="3" t="s">
        <v>83</v>
      </c>
      <c r="H92" s="10"/>
      <c r="I92" s="3"/>
      <c r="J92" s="10"/>
      <c r="K92" s="7">
        <f t="shared" si="40"/>
        <v>0</v>
      </c>
      <c r="L92" s="7">
        <f t="shared" si="40"/>
        <v>0</v>
      </c>
      <c r="M92" s="7">
        <f t="shared" si="40"/>
        <v>0</v>
      </c>
      <c r="N92" s="7">
        <f t="shared" si="40"/>
        <v>0</v>
      </c>
      <c r="O92" s="7">
        <f t="shared" si="40"/>
        <v>0</v>
      </c>
      <c r="P92" s="7">
        <f t="shared" si="40"/>
        <v>0</v>
      </c>
      <c r="Q92" s="7">
        <f t="shared" si="40"/>
        <v>0</v>
      </c>
      <c r="R92" s="7">
        <f t="shared" si="40"/>
        <v>0</v>
      </c>
      <c r="S92" s="35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</row>
    <row r="93" spans="1:77" s="6" customFormat="1">
      <c r="A93" s="1"/>
      <c r="C93" s="3"/>
      <c r="D93" s="26"/>
      <c r="E93" s="26"/>
      <c r="F93" s="3" t="s">
        <v>84</v>
      </c>
      <c r="G93" s="10"/>
      <c r="H93" s="10"/>
      <c r="I93" s="10"/>
      <c r="J93" s="10"/>
      <c r="K93" s="7"/>
      <c r="L93" s="7"/>
      <c r="M93" s="7"/>
      <c r="N93" s="7"/>
      <c r="O93" s="7"/>
      <c r="P93" s="7"/>
      <c r="Q93" s="7"/>
      <c r="R93" s="7"/>
      <c r="S93" s="35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</row>
    <row r="94" spans="1:77" s="6" customFormat="1">
      <c r="A94" s="1"/>
      <c r="C94" s="3"/>
      <c r="D94" s="26"/>
      <c r="E94" s="26"/>
      <c r="F94" s="10"/>
      <c r="G94" s="10" t="s">
        <v>85</v>
      </c>
      <c r="H94" s="10"/>
      <c r="I94" s="10"/>
      <c r="J94" s="10"/>
      <c r="K94" s="7"/>
      <c r="L94" s="7"/>
      <c r="M94" s="7"/>
      <c r="N94" s="7"/>
      <c r="O94" s="7"/>
      <c r="P94" s="7"/>
      <c r="Q94" s="7"/>
      <c r="R94" s="7"/>
      <c r="S94" s="35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</row>
    <row r="95" spans="1:77" s="6" customFormat="1">
      <c r="A95" s="1"/>
      <c r="C95" s="3"/>
      <c r="D95" s="26"/>
      <c r="E95" s="26"/>
      <c r="F95" s="10"/>
      <c r="G95" s="10" t="s">
        <v>86</v>
      </c>
      <c r="H95" s="10"/>
      <c r="I95" s="10"/>
      <c r="J95" s="10"/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35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</row>
    <row r="96" spans="1:77" s="6" customFormat="1">
      <c r="A96" s="1"/>
      <c r="C96" s="3"/>
      <c r="D96" s="26"/>
      <c r="E96" s="26"/>
      <c r="F96" s="10"/>
      <c r="G96" s="22"/>
      <c r="H96" s="10"/>
      <c r="I96" s="22"/>
      <c r="J96" s="10"/>
      <c r="K96" s="7"/>
      <c r="L96" s="7"/>
      <c r="M96" s="7"/>
      <c r="N96" s="7"/>
      <c r="O96" s="7"/>
      <c r="P96" s="7"/>
      <c r="Q96" s="7"/>
      <c r="R96" s="7"/>
      <c r="S96" s="35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</row>
    <row r="97" spans="1:77" s="6" customFormat="1">
      <c r="A97" s="1"/>
      <c r="C97" s="3"/>
      <c r="D97" s="26"/>
      <c r="E97" s="26"/>
      <c r="F97" s="10"/>
      <c r="G97" s="10"/>
      <c r="H97" s="10"/>
      <c r="I97" s="10"/>
      <c r="J97" s="10"/>
      <c r="K97" s="58"/>
      <c r="L97" s="58"/>
      <c r="M97" s="58"/>
      <c r="N97" s="58"/>
      <c r="O97" s="58"/>
      <c r="P97" s="58"/>
      <c r="Q97" s="58"/>
      <c r="R97" s="58"/>
      <c r="S97" s="35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</row>
    <row r="98" spans="1:77" s="6" customFormat="1">
      <c r="A98" s="1"/>
      <c r="C98" s="3"/>
      <c r="D98" s="26"/>
      <c r="E98" s="26"/>
      <c r="F98" s="10"/>
      <c r="G98" s="10"/>
      <c r="H98" s="10"/>
      <c r="I98" s="10"/>
      <c r="J98" s="10"/>
      <c r="K98" s="7"/>
      <c r="L98" s="7"/>
      <c r="M98" s="7"/>
      <c r="N98" s="7"/>
      <c r="O98" s="7"/>
      <c r="P98" s="7"/>
      <c r="Q98" s="7"/>
      <c r="R98" s="7"/>
      <c r="S98" s="35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</row>
    <row r="99" spans="1:77" s="6" customFormat="1">
      <c r="A99" s="1"/>
      <c r="C99" s="3"/>
      <c r="D99" s="26"/>
      <c r="E99" s="26"/>
      <c r="F99" s="3" t="s">
        <v>87</v>
      </c>
      <c r="G99" s="10"/>
      <c r="H99" s="10"/>
      <c r="I99" s="10"/>
      <c r="J99" s="10"/>
      <c r="K99" s="7">
        <f t="shared" ref="K99:R99" si="41">SUM(K87:K98)</f>
        <v>0</v>
      </c>
      <c r="L99" s="7">
        <f t="shared" si="41"/>
        <v>0</v>
      </c>
      <c r="M99" s="7">
        <f t="shared" si="41"/>
        <v>0</v>
      </c>
      <c r="N99" s="7">
        <f t="shared" si="41"/>
        <v>0</v>
      </c>
      <c r="O99" s="7">
        <f t="shared" si="41"/>
        <v>0</v>
      </c>
      <c r="P99" s="7">
        <f t="shared" si="41"/>
        <v>0</v>
      </c>
      <c r="Q99" s="7">
        <f t="shared" si="41"/>
        <v>0</v>
      </c>
      <c r="R99" s="7">
        <f t="shared" si="41"/>
        <v>0</v>
      </c>
      <c r="S99" s="35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</row>
    <row r="100" spans="1:77" s="6" customFormat="1">
      <c r="A100" s="1"/>
      <c r="B100" s="61"/>
      <c r="C100" s="3"/>
      <c r="D100" s="26"/>
      <c r="E100" s="26"/>
      <c r="G100" s="10"/>
      <c r="H100" s="84"/>
      <c r="I100" s="10"/>
      <c r="J100" s="84"/>
      <c r="K100" s="7">
        <f>K99*$K$101</f>
        <v>0</v>
      </c>
      <c r="L100" s="7">
        <f>L99*$L$101</f>
        <v>0</v>
      </c>
      <c r="M100" s="7">
        <f>M99*$M$101</f>
        <v>0</v>
      </c>
      <c r="N100" s="7">
        <f>N99*$N$101</f>
        <v>0</v>
      </c>
      <c r="O100" s="7">
        <f>O99*$O$101</f>
        <v>0</v>
      </c>
      <c r="P100" s="7">
        <f>P99*$N$101</f>
        <v>0</v>
      </c>
      <c r="Q100" s="7">
        <f>Q99*$O$101</f>
        <v>0</v>
      </c>
      <c r="R100" s="7">
        <f>R99*$H$100</f>
        <v>0</v>
      </c>
      <c r="S100" s="35"/>
      <c r="T100" s="9"/>
      <c r="U100" s="9"/>
      <c r="V100" s="9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</row>
    <row r="101" spans="1:77" s="6" customFormat="1">
      <c r="A101" s="1"/>
      <c r="C101" s="3"/>
      <c r="D101" s="10"/>
      <c r="E101" s="10"/>
      <c r="F101" s="10" t="s">
        <v>88</v>
      </c>
      <c r="G101" s="10"/>
      <c r="H101" s="10"/>
      <c r="I101" s="10"/>
      <c r="J101" s="10"/>
      <c r="K101" s="416">
        <v>0</v>
      </c>
      <c r="L101" s="416">
        <v>0</v>
      </c>
      <c r="M101" s="416">
        <v>0</v>
      </c>
      <c r="N101" s="416">
        <v>0</v>
      </c>
      <c r="O101" s="416">
        <v>0</v>
      </c>
      <c r="P101" s="416">
        <v>0</v>
      </c>
      <c r="Q101" s="416">
        <v>0</v>
      </c>
      <c r="R101" s="7">
        <f>R100-R80</f>
        <v>0</v>
      </c>
      <c r="S101" s="35"/>
      <c r="T101" s="9"/>
      <c r="U101" s="9"/>
      <c r="V101" s="9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</row>
    <row r="102" spans="1:77" s="6" customFormat="1">
      <c r="A102" s="1"/>
      <c r="C102" s="3"/>
      <c r="D102" s="10"/>
      <c r="E102" s="10"/>
      <c r="F102" s="10"/>
      <c r="G102" s="10"/>
      <c r="H102" s="10"/>
      <c r="I102" s="10"/>
      <c r="J102" s="10"/>
      <c r="K102" s="122"/>
      <c r="L102" s="122"/>
      <c r="M102" s="122"/>
      <c r="N102" s="122"/>
      <c r="O102" s="122"/>
      <c r="P102" s="122"/>
      <c r="Q102" s="122"/>
      <c r="R102" s="7"/>
      <c r="S102" s="35"/>
      <c r="T102" s="9"/>
      <c r="U102" s="9"/>
      <c r="V102" s="9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</row>
    <row r="103" spans="1:77" s="6" customFormat="1">
      <c r="A103" s="1"/>
      <c r="C103" s="3"/>
      <c r="D103" s="10"/>
      <c r="E103" s="10"/>
      <c r="F103" s="10"/>
      <c r="G103" s="308"/>
      <c r="H103" s="336"/>
      <c r="I103" s="308"/>
      <c r="J103" s="336"/>
      <c r="K103" s="79"/>
      <c r="L103" s="7"/>
      <c r="M103" s="7"/>
      <c r="N103" s="7"/>
      <c r="O103" s="7"/>
      <c r="P103" s="7"/>
      <c r="Q103" s="7"/>
      <c r="R103" s="7"/>
      <c r="S103" s="35"/>
      <c r="T103" s="9"/>
      <c r="U103" s="9"/>
      <c r="V103" s="9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</row>
    <row r="104" spans="1:77">
      <c r="B104" s="13" t="s">
        <v>89</v>
      </c>
      <c r="D104" s="10" t="s">
        <v>13</v>
      </c>
      <c r="E104" s="10" t="s">
        <v>14</v>
      </c>
      <c r="F104" s="10" t="s">
        <v>15</v>
      </c>
      <c r="G104" s="10" t="s">
        <v>16</v>
      </c>
      <c r="H104" s="10" t="s">
        <v>17</v>
      </c>
      <c r="I104" s="10" t="s">
        <v>30</v>
      </c>
      <c r="J104" s="10" t="s">
        <v>31</v>
      </c>
    </row>
    <row r="105" spans="1:77">
      <c r="B105" s="99" t="s">
        <v>90</v>
      </c>
      <c r="C105" s="64" t="s">
        <v>91</v>
      </c>
      <c r="D105" s="65">
        <v>12</v>
      </c>
      <c r="E105" s="65">
        <v>12</v>
      </c>
      <c r="F105" s="65">
        <v>12</v>
      </c>
      <c r="G105" s="65">
        <v>12</v>
      </c>
      <c r="H105" s="65">
        <v>12</v>
      </c>
      <c r="I105" s="65">
        <v>12</v>
      </c>
      <c r="J105" s="65">
        <v>12</v>
      </c>
    </row>
    <row r="106" spans="1:77">
      <c r="B106" s="100" t="s">
        <v>92</v>
      </c>
      <c r="C106" s="64" t="s">
        <v>93</v>
      </c>
      <c r="D106" s="65">
        <v>0</v>
      </c>
      <c r="E106" s="65">
        <v>0</v>
      </c>
      <c r="F106" s="65">
        <v>0</v>
      </c>
      <c r="G106" s="65">
        <v>0</v>
      </c>
      <c r="H106" s="65">
        <v>0</v>
      </c>
      <c r="I106" s="65">
        <v>0</v>
      </c>
      <c r="J106" s="65">
        <v>0</v>
      </c>
      <c r="K106" s="98"/>
      <c r="L106" s="79"/>
      <c r="M106" s="79"/>
      <c r="N106" s="79"/>
      <c r="O106" s="79"/>
      <c r="P106" s="79"/>
      <c r="Q106" s="79"/>
    </row>
    <row r="107" spans="1:77">
      <c r="K107" s="98"/>
      <c r="L107" s="79"/>
      <c r="M107" s="79"/>
      <c r="N107" s="79"/>
      <c r="O107" s="79"/>
      <c r="P107" s="79"/>
      <c r="Q107" s="79"/>
    </row>
    <row r="108" spans="1:77">
      <c r="C108" s="64" t="s">
        <v>94</v>
      </c>
      <c r="D108" s="65">
        <f t="shared" ref="D108:J108" si="42">D105+D106</f>
        <v>12</v>
      </c>
      <c r="E108" s="65">
        <f t="shared" si="42"/>
        <v>12</v>
      </c>
      <c r="F108" s="65">
        <f t="shared" si="42"/>
        <v>12</v>
      </c>
      <c r="G108" s="65">
        <f t="shared" si="42"/>
        <v>12</v>
      </c>
      <c r="H108" s="65">
        <f t="shared" si="42"/>
        <v>12</v>
      </c>
      <c r="I108" s="65">
        <f t="shared" si="42"/>
        <v>12</v>
      </c>
      <c r="J108" s="65">
        <f t="shared" si="42"/>
        <v>12</v>
      </c>
      <c r="K108" s="98"/>
      <c r="L108" s="79"/>
      <c r="M108" s="79"/>
      <c r="N108" s="79"/>
      <c r="O108" s="79"/>
      <c r="P108" s="79"/>
      <c r="Q108" s="79"/>
    </row>
    <row r="109" spans="1:77">
      <c r="K109" s="13"/>
      <c r="L109" s="13"/>
      <c r="M109" s="13"/>
      <c r="N109" s="13"/>
      <c r="O109" s="13"/>
      <c r="P109" s="13"/>
      <c r="Q109" s="13"/>
      <c r="R109" s="13"/>
    </row>
    <row r="110" spans="1:77">
      <c r="D110" s="66">
        <v>1.03</v>
      </c>
    </row>
    <row r="111" spans="1:77">
      <c r="D111" s="66">
        <v>1.03</v>
      </c>
    </row>
    <row r="113" spans="1:19" s="93" customFormat="1">
      <c r="A113" s="92"/>
      <c r="E113" s="94"/>
      <c r="F113" s="94"/>
      <c r="G113" s="94"/>
      <c r="H113" s="94"/>
      <c r="I113" s="94"/>
      <c r="J113" s="94"/>
      <c r="K113" s="79"/>
      <c r="L113" s="79"/>
      <c r="M113" s="79"/>
      <c r="N113" s="79"/>
      <c r="O113" s="79"/>
      <c r="P113" s="79"/>
      <c r="Q113" s="79"/>
      <c r="R113" s="79"/>
      <c r="S113" s="95"/>
    </row>
    <row r="114" spans="1:19" s="93" customFormat="1">
      <c r="A114" s="92"/>
      <c r="E114" s="94"/>
      <c r="F114" s="94"/>
      <c r="G114" s="94"/>
      <c r="H114" s="94"/>
      <c r="I114" s="94"/>
      <c r="J114" s="94"/>
      <c r="K114" s="79"/>
      <c r="L114" s="79"/>
      <c r="M114" s="79"/>
      <c r="N114" s="79"/>
      <c r="O114" s="79"/>
      <c r="P114" s="79"/>
      <c r="Q114" s="79"/>
      <c r="R114" s="79"/>
      <c r="S114" s="95"/>
    </row>
    <row r="115" spans="1:19" s="93" customFormat="1">
      <c r="A115" s="92"/>
      <c r="E115" s="94"/>
      <c r="F115" s="94"/>
      <c r="G115" s="94"/>
      <c r="H115" s="94"/>
      <c r="I115" s="94"/>
      <c r="J115" s="94"/>
      <c r="K115" s="79"/>
      <c r="L115" s="79"/>
      <c r="M115" s="79"/>
      <c r="N115" s="79"/>
      <c r="O115" s="79"/>
      <c r="P115" s="79"/>
      <c r="Q115" s="79"/>
      <c r="R115" s="79"/>
      <c r="S115" s="95"/>
    </row>
    <row r="116" spans="1:19" s="93" customFormat="1">
      <c r="A116" s="92"/>
      <c r="E116" s="94"/>
      <c r="F116" s="94"/>
      <c r="G116" s="94"/>
      <c r="H116" s="94"/>
      <c r="I116" s="94"/>
      <c r="J116" s="94"/>
      <c r="K116" s="79"/>
      <c r="L116" s="79"/>
      <c r="M116" s="79"/>
      <c r="N116" s="79"/>
      <c r="O116" s="79"/>
      <c r="P116" s="79"/>
      <c r="Q116" s="79"/>
      <c r="R116" s="79"/>
      <c r="S116" s="95"/>
    </row>
    <row r="117" spans="1:19" s="93" customFormat="1">
      <c r="A117" s="92"/>
      <c r="E117" s="94"/>
      <c r="F117" s="94"/>
      <c r="G117" s="94"/>
      <c r="H117" s="94"/>
      <c r="I117" s="94"/>
      <c r="J117" s="94"/>
      <c r="K117" s="79"/>
      <c r="L117" s="79"/>
      <c r="M117" s="79"/>
      <c r="N117" s="79"/>
      <c r="O117" s="79"/>
      <c r="P117" s="79"/>
      <c r="Q117" s="79"/>
      <c r="R117" s="79"/>
      <c r="S117" s="95"/>
    </row>
    <row r="118" spans="1:19" s="93" customFormat="1">
      <c r="A118" s="92"/>
      <c r="K118" s="79"/>
      <c r="L118" s="79"/>
      <c r="M118" s="79"/>
      <c r="N118" s="79"/>
      <c r="O118" s="79"/>
      <c r="P118" s="79"/>
      <c r="Q118" s="79"/>
      <c r="R118" s="79"/>
      <c r="S118" s="95"/>
    </row>
    <row r="119" spans="1:19" s="93" customFormat="1">
      <c r="A119" s="92"/>
      <c r="K119" s="79"/>
      <c r="L119" s="79"/>
      <c r="M119" s="79"/>
      <c r="N119" s="79"/>
      <c r="O119" s="79"/>
      <c r="P119" s="79"/>
      <c r="Q119" s="79"/>
      <c r="R119" s="79"/>
      <c r="S119" s="95"/>
    </row>
    <row r="120" spans="1:19" s="93" customFormat="1">
      <c r="A120" s="92"/>
      <c r="B120" s="96"/>
      <c r="D120" s="97"/>
      <c r="E120" s="97"/>
      <c r="F120" s="97"/>
      <c r="G120" s="97"/>
      <c r="H120" s="97"/>
      <c r="I120" s="97"/>
      <c r="J120" s="97"/>
      <c r="K120" s="79"/>
      <c r="L120" s="79"/>
      <c r="M120" s="79"/>
      <c r="N120" s="79"/>
      <c r="O120" s="79"/>
      <c r="P120" s="79"/>
      <c r="Q120" s="79"/>
      <c r="R120" s="79"/>
      <c r="S120" s="95"/>
    </row>
    <row r="121" spans="1:19" s="93" customFormat="1">
      <c r="A121" s="92"/>
      <c r="B121" s="96"/>
      <c r="D121" s="95"/>
      <c r="E121" s="94"/>
      <c r="F121" s="94"/>
      <c r="G121" s="94"/>
      <c r="H121" s="94"/>
      <c r="I121" s="94"/>
      <c r="J121" s="94"/>
      <c r="K121" s="79"/>
      <c r="L121" s="79"/>
      <c r="M121" s="79"/>
      <c r="N121" s="79"/>
      <c r="O121" s="79"/>
      <c r="P121" s="79"/>
      <c r="Q121" s="79"/>
      <c r="R121" s="79"/>
      <c r="S121" s="95"/>
    </row>
    <row r="122" spans="1:19" s="93" customFormat="1">
      <c r="A122" s="92"/>
      <c r="K122" s="79"/>
      <c r="L122" s="79"/>
      <c r="M122" s="79"/>
      <c r="N122" s="79"/>
      <c r="O122" s="79"/>
      <c r="P122" s="79"/>
      <c r="Q122" s="79"/>
      <c r="R122" s="79"/>
      <c r="S122" s="95"/>
    </row>
    <row r="123" spans="1:19" s="93" customFormat="1">
      <c r="A123" s="92"/>
      <c r="K123" s="79"/>
      <c r="L123" s="79"/>
      <c r="M123" s="79"/>
      <c r="N123" s="79"/>
      <c r="O123" s="79"/>
      <c r="P123" s="79"/>
      <c r="Q123" s="79"/>
      <c r="R123" s="79"/>
      <c r="S123" s="95"/>
    </row>
    <row r="124" spans="1:19" s="93" customFormat="1">
      <c r="A124" s="92"/>
      <c r="K124" s="79"/>
      <c r="L124" s="79"/>
      <c r="M124" s="79"/>
      <c r="N124" s="79"/>
      <c r="O124" s="79"/>
      <c r="P124" s="79"/>
      <c r="Q124" s="79"/>
      <c r="R124" s="79"/>
      <c r="S124" s="95"/>
    </row>
    <row r="125" spans="1:19" s="93" customFormat="1">
      <c r="A125" s="92"/>
      <c r="K125" s="79"/>
      <c r="L125" s="79"/>
      <c r="M125" s="79"/>
      <c r="N125" s="79"/>
      <c r="O125" s="79"/>
      <c r="P125" s="79"/>
      <c r="Q125" s="79"/>
      <c r="R125" s="79"/>
      <c r="S125" s="95"/>
    </row>
    <row r="126" spans="1:19" s="93" customFormat="1">
      <c r="A126" s="92"/>
      <c r="K126" s="79"/>
      <c r="L126" s="79"/>
      <c r="M126" s="79"/>
      <c r="N126" s="79"/>
      <c r="O126" s="79"/>
      <c r="P126" s="79"/>
      <c r="Q126" s="79"/>
      <c r="R126" s="79"/>
      <c r="S126" s="95"/>
    </row>
    <row r="127" spans="1:19" s="93" customFormat="1">
      <c r="A127" s="92"/>
      <c r="K127" s="79"/>
      <c r="L127" s="79"/>
      <c r="M127" s="79"/>
      <c r="N127" s="79"/>
      <c r="O127" s="79"/>
      <c r="P127" s="79"/>
      <c r="Q127" s="79"/>
      <c r="R127" s="79"/>
      <c r="S127" s="95"/>
    </row>
    <row r="128" spans="1:19" s="93" customFormat="1">
      <c r="A128" s="92"/>
      <c r="K128" s="79"/>
      <c r="L128" s="79"/>
      <c r="M128" s="79"/>
      <c r="N128" s="79"/>
      <c r="O128" s="79"/>
      <c r="P128" s="79"/>
      <c r="Q128" s="79"/>
      <c r="R128" s="79"/>
      <c r="S128" s="95"/>
    </row>
    <row r="129" spans="1:19" s="93" customFormat="1">
      <c r="A129" s="92"/>
      <c r="K129" s="79"/>
      <c r="L129" s="79"/>
      <c r="M129" s="79"/>
      <c r="N129" s="79"/>
      <c r="O129" s="79"/>
      <c r="P129" s="79"/>
      <c r="Q129" s="79"/>
      <c r="R129" s="79"/>
      <c r="S129" s="95"/>
    </row>
    <row r="130" spans="1:19" s="93" customFormat="1">
      <c r="A130" s="92"/>
      <c r="K130" s="79"/>
      <c r="L130" s="79"/>
      <c r="M130" s="79"/>
      <c r="N130" s="79"/>
      <c r="O130" s="79"/>
      <c r="P130" s="79"/>
      <c r="Q130" s="79"/>
      <c r="R130" s="79"/>
      <c r="S130" s="95"/>
    </row>
  </sheetData>
  <mergeCells count="1">
    <mergeCell ref="S27:X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F2D14-7EDE-4946-B0E4-746C275D3738}">
  <sheetPr>
    <tabColor theme="2" tint="-0.499984740745262"/>
  </sheetPr>
  <dimension ref="A1:BY127"/>
  <sheetViews>
    <sheetView topLeftCell="A89" zoomScale="90" zoomScaleNormal="90" workbookViewId="0">
      <pane xSplit="2" topLeftCell="F1" activePane="topRight" state="frozen"/>
      <selection pane="topRight" activeCell="K103" sqref="K103"/>
    </sheetView>
  </sheetViews>
  <sheetFormatPr defaultColWidth="9.140625" defaultRowHeight="15"/>
  <cols>
    <col min="1" max="1" width="8.140625" style="1" customWidth="1"/>
    <col min="2" max="2" width="21.42578125" style="13" customWidth="1"/>
    <col min="3" max="3" width="22.85546875" style="13" customWidth="1"/>
    <col min="4" max="4" width="12.28515625" style="13" customWidth="1"/>
    <col min="5" max="5" width="11.28515625" style="13" customWidth="1"/>
    <col min="6" max="6" width="9.42578125" style="13" customWidth="1"/>
    <col min="7" max="7" width="10.7109375" style="13" customWidth="1"/>
    <col min="8" max="10" width="9.28515625" style="13" bestFit="1" customWidth="1"/>
    <col min="11" max="11" width="14.140625" style="7" customWidth="1"/>
    <col min="12" max="14" width="14.140625" style="7" bestFit="1" customWidth="1"/>
    <col min="15" max="16" width="14.140625" style="7" customWidth="1"/>
    <col min="17" max="17" width="14.140625" style="7" bestFit="1" customWidth="1"/>
    <col min="18" max="18" width="13.140625" style="7" customWidth="1"/>
    <col min="19" max="19" width="13.140625" style="63" customWidth="1"/>
    <col min="20" max="20" width="11.140625" style="13" customWidth="1"/>
    <col min="21" max="52" width="9.140625" style="13" customWidth="1"/>
    <col min="53" max="16384" width="9.140625" style="13"/>
  </cols>
  <sheetData>
    <row r="1" spans="1:77">
      <c r="B1" s="157" t="s">
        <v>201</v>
      </c>
      <c r="C1" s="298"/>
      <c r="D1" s="158" t="s">
        <v>1</v>
      </c>
      <c r="E1" s="153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</row>
    <row r="2" spans="1:77">
      <c r="B2" s="161" t="s">
        <v>2</v>
      </c>
      <c r="C2" s="298"/>
      <c r="D2" s="159" t="s">
        <v>4</v>
      </c>
      <c r="E2" s="152"/>
      <c r="F2" s="12"/>
      <c r="K2" s="154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</row>
    <row r="3" spans="1:77">
      <c r="B3" s="162" t="s">
        <v>5</v>
      </c>
      <c r="C3" s="298"/>
      <c r="D3" s="159"/>
      <c r="E3" s="154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</row>
    <row r="4" spans="1:77">
      <c r="B4" s="159" t="s">
        <v>6</v>
      </c>
      <c r="C4" s="298"/>
      <c r="D4" s="163" t="s">
        <v>202</v>
      </c>
      <c r="E4" s="154"/>
      <c r="K4" s="88"/>
      <c r="L4" s="15"/>
      <c r="S4" s="164"/>
      <c r="T4" s="160"/>
      <c r="U4" s="160"/>
      <c r="V4" s="160"/>
      <c r="W4" s="160"/>
      <c r="X4" s="160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</row>
    <row r="5" spans="1:77">
      <c r="B5" s="159" t="s">
        <v>8</v>
      </c>
      <c r="C5" s="298"/>
      <c r="D5" s="163" t="s">
        <v>9</v>
      </c>
      <c r="E5" s="296"/>
      <c r="K5" s="88"/>
      <c r="L5" s="15"/>
      <c r="M5" s="133"/>
      <c r="S5" s="164"/>
      <c r="T5" s="160"/>
      <c r="U5" s="160"/>
      <c r="V5" s="160"/>
      <c r="W5" s="160"/>
      <c r="X5" s="16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</row>
    <row r="6" spans="1:77">
      <c r="B6" s="295" t="s">
        <v>10</v>
      </c>
      <c r="C6" s="83">
        <v>212100</v>
      </c>
      <c r="D6" s="163"/>
      <c r="K6" s="15"/>
      <c r="L6" s="15"/>
      <c r="M6" s="133"/>
      <c r="S6" s="164"/>
      <c r="T6" s="160"/>
      <c r="U6" s="160"/>
      <c r="V6" s="160"/>
      <c r="W6" s="160"/>
      <c r="X6" s="160"/>
      <c r="Y6" s="160"/>
      <c r="Z6" s="160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</row>
    <row r="7" spans="1:77">
      <c r="B7" s="159"/>
      <c r="C7" s="165"/>
      <c r="D7" s="163"/>
      <c r="K7" s="15"/>
      <c r="L7" s="15"/>
      <c r="S7" s="164"/>
      <c r="T7" s="160"/>
      <c r="U7" s="160"/>
      <c r="V7" s="160"/>
      <c r="W7" s="160"/>
      <c r="X7" s="160"/>
      <c r="Y7" s="160"/>
      <c r="Z7" s="160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</row>
    <row r="8" spans="1:77">
      <c r="B8" s="159"/>
      <c r="C8" s="165"/>
      <c r="D8" s="163"/>
      <c r="K8" s="90"/>
      <c r="L8" s="15"/>
      <c r="S8" s="164"/>
      <c r="T8" s="160"/>
      <c r="U8" s="160"/>
      <c r="V8" s="160"/>
      <c r="W8" s="160"/>
      <c r="X8" s="160"/>
      <c r="Y8" s="9"/>
      <c r="Z8" s="9"/>
      <c r="AA8" s="9"/>
      <c r="AB8" s="167" t="s">
        <v>13</v>
      </c>
      <c r="AC8" s="167" t="s">
        <v>14</v>
      </c>
      <c r="AD8" s="167" t="s">
        <v>15</v>
      </c>
      <c r="AE8" s="167" t="s">
        <v>16</v>
      </c>
      <c r="AF8" s="167" t="s">
        <v>17</v>
      </c>
      <c r="AG8" s="9"/>
      <c r="AH8" s="9"/>
      <c r="AI8" s="9"/>
      <c r="AJ8" s="9"/>
      <c r="AK8" s="9"/>
      <c r="AL8" s="9"/>
      <c r="AM8" s="9"/>
      <c r="AN8" s="9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</row>
    <row r="9" spans="1:77">
      <c r="C9" s="165"/>
      <c r="D9" s="15"/>
      <c r="K9" s="15"/>
      <c r="L9" s="15"/>
      <c r="M9" s="15"/>
      <c r="N9" s="15"/>
      <c r="O9" s="15"/>
      <c r="P9" s="15"/>
      <c r="Q9" s="15"/>
      <c r="S9" s="9"/>
      <c r="T9" s="160"/>
      <c r="U9" s="160"/>
      <c r="V9" s="160"/>
      <c r="W9" s="9"/>
      <c r="X9" s="9"/>
      <c r="Y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</row>
    <row r="10" spans="1:77" s="160" customFormat="1">
      <c r="A10" s="166" t="s">
        <v>26</v>
      </c>
      <c r="B10" s="174" t="s">
        <v>27</v>
      </c>
      <c r="C10" s="167" t="s">
        <v>28</v>
      </c>
      <c r="D10" s="167" t="s">
        <v>29</v>
      </c>
      <c r="E10" s="167" t="s">
        <v>29</v>
      </c>
      <c r="F10" s="167" t="s">
        <v>29</v>
      </c>
      <c r="G10" s="167" t="s">
        <v>29</v>
      </c>
      <c r="H10" s="167" t="s">
        <v>29</v>
      </c>
      <c r="I10" s="167" t="s">
        <v>29</v>
      </c>
      <c r="J10" s="167" t="s">
        <v>29</v>
      </c>
      <c r="K10" s="167" t="s">
        <v>13</v>
      </c>
      <c r="L10" s="167" t="s">
        <v>14</v>
      </c>
      <c r="M10" s="167" t="s">
        <v>15</v>
      </c>
      <c r="N10" s="167" t="s">
        <v>16</v>
      </c>
      <c r="O10" s="167" t="s">
        <v>17</v>
      </c>
      <c r="P10" s="167" t="s">
        <v>30</v>
      </c>
      <c r="Q10" s="167" t="s">
        <v>31</v>
      </c>
      <c r="R10" s="20" t="s">
        <v>32</v>
      </c>
      <c r="S10" s="290" t="s">
        <v>98</v>
      </c>
      <c r="T10" s="290" t="s">
        <v>99</v>
      </c>
      <c r="U10" s="290" t="s">
        <v>100</v>
      </c>
      <c r="V10" s="290" t="s">
        <v>101</v>
      </c>
      <c r="W10" s="290" t="s">
        <v>102</v>
      </c>
      <c r="X10" s="290" t="s">
        <v>103</v>
      </c>
      <c r="Y10" s="290" t="s">
        <v>104</v>
      </c>
      <c r="Z10" s="290" t="s">
        <v>143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77" s="160" customFormat="1">
      <c r="A11" s="166" t="s">
        <v>41</v>
      </c>
      <c r="D11" s="167" t="s">
        <v>13</v>
      </c>
      <c r="E11" s="167" t="s">
        <v>14</v>
      </c>
      <c r="F11" s="167" t="s">
        <v>15</v>
      </c>
      <c r="G11" s="167" t="s">
        <v>16</v>
      </c>
      <c r="H11" s="167" t="s">
        <v>17</v>
      </c>
      <c r="I11" s="167" t="s">
        <v>30</v>
      </c>
      <c r="J11" s="167" t="s">
        <v>31</v>
      </c>
      <c r="K11" s="35" t="s">
        <v>145</v>
      </c>
      <c r="L11" s="35" t="s">
        <v>146</v>
      </c>
      <c r="M11" s="35" t="s">
        <v>147</v>
      </c>
      <c r="N11" s="35" t="s">
        <v>170</v>
      </c>
      <c r="O11" s="35" t="s">
        <v>171</v>
      </c>
      <c r="P11" s="35" t="s">
        <v>172</v>
      </c>
      <c r="Q11" s="35" t="s">
        <v>173</v>
      </c>
      <c r="R11" s="7"/>
      <c r="S11" s="164" t="s">
        <v>42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77" ht="17.25" customHeight="1">
      <c r="C12" s="165"/>
      <c r="D12" s="167"/>
      <c r="E12" s="167"/>
      <c r="F12" s="167"/>
      <c r="G12" s="167"/>
      <c r="H12" s="167"/>
      <c r="I12" s="167"/>
      <c r="J12" s="167"/>
      <c r="S12" s="164"/>
      <c r="T12" s="160"/>
      <c r="U12" s="160"/>
      <c r="V12" s="160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</row>
    <row r="13" spans="1:77" ht="15.75" customHeight="1">
      <c r="A13" s="113">
        <v>5010</v>
      </c>
      <c r="B13" s="139"/>
      <c r="C13" s="169"/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62">
        <f t="shared" ref="K13:K23" si="0">ROUND((SUM(D13*T13)*$D$111/12+SUM(D13*U13)*$D$112/12),0)</f>
        <v>0</v>
      </c>
      <c r="L13" s="62">
        <f t="shared" ref="L13:L23" si="1">ROUND((SUM(E13*U13)*$D$111/12+SUM(E13*V13)*$D$112/12),0)</f>
        <v>0</v>
      </c>
      <c r="M13" s="62">
        <f t="shared" ref="M13:M23" si="2">ROUND((SUM(F13*V13)*$D$111/12+SUM(F13*W13)*$D$112/12),0)</f>
        <v>0</v>
      </c>
      <c r="N13" s="62">
        <f t="shared" ref="N13:N23" si="3">ROUND((SUM(G13*W13)*$D$111/12+SUM(G13*X13)*$D$112/12),0)</f>
        <v>0</v>
      </c>
      <c r="O13" s="62">
        <f t="shared" ref="O13:O23" si="4">ROUND((SUM(H13*X13)*$D$111/12+SUM(H13*Y13)*$D$112/12),0)</f>
        <v>0</v>
      </c>
      <c r="P13" s="62">
        <f t="shared" ref="P13:P23" si="5">ROUND((SUM(I13*Y13)*$D$111/12+SUM(I13*Z13)*$D$112/12),0)</f>
        <v>0</v>
      </c>
      <c r="Q13" s="62">
        <f t="shared" ref="Q13:Q23" si="6">ROUND((SUM(J13*Z13)*$D$111/12+SUM(J13*AA13)*$D$112/12),0)</f>
        <v>0</v>
      </c>
      <c r="R13" s="7">
        <f t="shared" ref="R13:R23" si="7">SUM(K13:Q13)</f>
        <v>0</v>
      </c>
      <c r="S13" s="168">
        <v>0</v>
      </c>
      <c r="T13" s="294">
        <f t="shared" ref="T13:AA23" si="8">IF(S13*$D$116&gt;$C$6,$C$6,S13*$D$116)</f>
        <v>0</v>
      </c>
      <c r="U13" s="294">
        <f t="shared" si="8"/>
        <v>0</v>
      </c>
      <c r="V13" s="294">
        <f t="shared" si="8"/>
        <v>0</v>
      </c>
      <c r="W13" s="294">
        <f t="shared" si="8"/>
        <v>0</v>
      </c>
      <c r="X13" s="294">
        <f t="shared" si="8"/>
        <v>0</v>
      </c>
      <c r="Y13" s="294">
        <f t="shared" si="8"/>
        <v>0</v>
      </c>
      <c r="Z13" s="294">
        <f t="shared" si="8"/>
        <v>0</v>
      </c>
      <c r="AA13" s="294">
        <f t="shared" si="8"/>
        <v>0</v>
      </c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</row>
    <row r="14" spans="1:77" ht="14.25" customHeight="1">
      <c r="A14" s="114">
        <v>5010</v>
      </c>
      <c r="B14" s="139"/>
      <c r="C14" s="169"/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62">
        <f t="shared" si="0"/>
        <v>0</v>
      </c>
      <c r="L14" s="62">
        <f t="shared" si="1"/>
        <v>0</v>
      </c>
      <c r="M14" s="62">
        <f t="shared" si="2"/>
        <v>0</v>
      </c>
      <c r="N14" s="62">
        <f t="shared" si="3"/>
        <v>0</v>
      </c>
      <c r="O14" s="62">
        <f t="shared" si="4"/>
        <v>0</v>
      </c>
      <c r="P14" s="62">
        <f t="shared" si="5"/>
        <v>0</v>
      </c>
      <c r="Q14" s="62">
        <f t="shared" si="6"/>
        <v>0</v>
      </c>
      <c r="R14" s="7">
        <f t="shared" si="7"/>
        <v>0</v>
      </c>
      <c r="S14" s="168">
        <v>0</v>
      </c>
      <c r="T14" s="294">
        <f t="shared" si="8"/>
        <v>0</v>
      </c>
      <c r="U14" s="294">
        <f t="shared" si="8"/>
        <v>0</v>
      </c>
      <c r="V14" s="294">
        <f t="shared" si="8"/>
        <v>0</v>
      </c>
      <c r="W14" s="294">
        <f t="shared" si="8"/>
        <v>0</v>
      </c>
      <c r="X14" s="294">
        <f t="shared" si="8"/>
        <v>0</v>
      </c>
      <c r="Y14" s="294">
        <f t="shared" si="8"/>
        <v>0</v>
      </c>
      <c r="Z14" s="294">
        <f t="shared" si="8"/>
        <v>0</v>
      </c>
      <c r="AA14" s="294">
        <f t="shared" si="8"/>
        <v>0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  <c r="BR14" s="160"/>
      <c r="BS14" s="160"/>
      <c r="BT14" s="160"/>
      <c r="BU14" s="160"/>
      <c r="BV14" s="160"/>
      <c r="BW14" s="160"/>
      <c r="BX14" s="160"/>
      <c r="BY14" s="160"/>
    </row>
    <row r="15" spans="1:77" ht="13.35" customHeight="1">
      <c r="A15" s="113">
        <v>5010</v>
      </c>
      <c r="B15" s="139"/>
      <c r="C15" s="169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62">
        <f t="shared" si="0"/>
        <v>0</v>
      </c>
      <c r="L15" s="62">
        <f t="shared" si="1"/>
        <v>0</v>
      </c>
      <c r="M15" s="62">
        <f t="shared" si="2"/>
        <v>0</v>
      </c>
      <c r="N15" s="62">
        <f t="shared" si="3"/>
        <v>0</v>
      </c>
      <c r="O15" s="62">
        <f t="shared" si="4"/>
        <v>0</v>
      </c>
      <c r="P15" s="62">
        <f t="shared" si="5"/>
        <v>0</v>
      </c>
      <c r="Q15" s="62">
        <f t="shared" si="6"/>
        <v>0</v>
      </c>
      <c r="R15" s="7">
        <f t="shared" si="7"/>
        <v>0</v>
      </c>
      <c r="S15" s="168">
        <v>0</v>
      </c>
      <c r="T15" s="294">
        <f t="shared" si="8"/>
        <v>0</v>
      </c>
      <c r="U15" s="294">
        <f t="shared" si="8"/>
        <v>0</v>
      </c>
      <c r="V15" s="294">
        <f t="shared" si="8"/>
        <v>0</v>
      </c>
      <c r="W15" s="294">
        <f t="shared" si="8"/>
        <v>0</v>
      </c>
      <c r="X15" s="294">
        <f t="shared" si="8"/>
        <v>0</v>
      </c>
      <c r="Y15" s="294">
        <f t="shared" si="8"/>
        <v>0</v>
      </c>
      <c r="Z15" s="294">
        <f t="shared" si="8"/>
        <v>0</v>
      </c>
      <c r="AA15" s="294">
        <f t="shared" si="8"/>
        <v>0</v>
      </c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0"/>
      <c r="BT15" s="160"/>
      <c r="BU15" s="160"/>
      <c r="BV15" s="160"/>
      <c r="BW15" s="160"/>
      <c r="BX15" s="160"/>
      <c r="BY15" s="160"/>
    </row>
    <row r="16" spans="1:77" ht="14.25" customHeight="1">
      <c r="A16" s="114">
        <v>5010</v>
      </c>
      <c r="B16" s="139"/>
      <c r="C16" s="169"/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62">
        <f t="shared" si="0"/>
        <v>0</v>
      </c>
      <c r="L16" s="62">
        <f t="shared" si="1"/>
        <v>0</v>
      </c>
      <c r="M16" s="62">
        <f t="shared" si="2"/>
        <v>0</v>
      </c>
      <c r="N16" s="62">
        <f t="shared" si="3"/>
        <v>0</v>
      </c>
      <c r="O16" s="62">
        <f t="shared" si="4"/>
        <v>0</v>
      </c>
      <c r="P16" s="62">
        <f t="shared" si="5"/>
        <v>0</v>
      </c>
      <c r="Q16" s="62">
        <f t="shared" si="6"/>
        <v>0</v>
      </c>
      <c r="R16" s="7">
        <f t="shared" si="7"/>
        <v>0</v>
      </c>
      <c r="S16" s="168">
        <v>0</v>
      </c>
      <c r="T16" s="294">
        <f t="shared" si="8"/>
        <v>0</v>
      </c>
      <c r="U16" s="294">
        <f t="shared" si="8"/>
        <v>0</v>
      </c>
      <c r="V16" s="294">
        <f t="shared" si="8"/>
        <v>0</v>
      </c>
      <c r="W16" s="294">
        <f t="shared" si="8"/>
        <v>0</v>
      </c>
      <c r="X16" s="294">
        <f t="shared" si="8"/>
        <v>0</v>
      </c>
      <c r="Y16" s="294">
        <f t="shared" si="8"/>
        <v>0</v>
      </c>
      <c r="Z16" s="294">
        <f t="shared" si="8"/>
        <v>0</v>
      </c>
      <c r="AA16" s="294">
        <f t="shared" si="8"/>
        <v>0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</row>
    <row r="17" spans="1:77" ht="14.25" customHeight="1">
      <c r="A17" s="114">
        <v>5010</v>
      </c>
      <c r="B17" s="139"/>
      <c r="C17" s="169"/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62">
        <f t="shared" si="0"/>
        <v>0</v>
      </c>
      <c r="L17" s="62">
        <f t="shared" si="1"/>
        <v>0</v>
      </c>
      <c r="M17" s="62">
        <f t="shared" si="2"/>
        <v>0</v>
      </c>
      <c r="N17" s="62">
        <f t="shared" si="3"/>
        <v>0</v>
      </c>
      <c r="O17" s="62">
        <f t="shared" si="4"/>
        <v>0</v>
      </c>
      <c r="P17" s="62">
        <f t="shared" si="5"/>
        <v>0</v>
      </c>
      <c r="Q17" s="62">
        <f t="shared" si="6"/>
        <v>0</v>
      </c>
      <c r="R17" s="7">
        <f t="shared" si="7"/>
        <v>0</v>
      </c>
      <c r="S17" s="168">
        <v>0</v>
      </c>
      <c r="T17" s="294">
        <f t="shared" si="8"/>
        <v>0</v>
      </c>
      <c r="U17" s="294">
        <f t="shared" si="8"/>
        <v>0</v>
      </c>
      <c r="V17" s="294">
        <f t="shared" si="8"/>
        <v>0</v>
      </c>
      <c r="W17" s="294">
        <f t="shared" si="8"/>
        <v>0</v>
      </c>
      <c r="X17" s="294">
        <f t="shared" si="8"/>
        <v>0</v>
      </c>
      <c r="Y17" s="294">
        <f t="shared" si="8"/>
        <v>0</v>
      </c>
      <c r="Z17" s="294">
        <f t="shared" si="8"/>
        <v>0</v>
      </c>
      <c r="AA17" s="294">
        <f t="shared" si="8"/>
        <v>0</v>
      </c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</row>
    <row r="18" spans="1:77" ht="14.25" customHeight="1">
      <c r="A18" s="114">
        <v>5010</v>
      </c>
      <c r="B18" s="139"/>
      <c r="C18" s="169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62">
        <f t="shared" si="0"/>
        <v>0</v>
      </c>
      <c r="L18" s="62">
        <f>ROUND((SUM(E18*U18)*$D$111/12+SUM(E18*V18)*$D$112/12),0)</f>
        <v>0</v>
      </c>
      <c r="M18" s="62">
        <f t="shared" si="2"/>
        <v>0</v>
      </c>
      <c r="N18" s="62">
        <f t="shared" si="3"/>
        <v>0</v>
      </c>
      <c r="O18" s="62">
        <f t="shared" si="4"/>
        <v>0</v>
      </c>
      <c r="P18" s="62">
        <f t="shared" si="5"/>
        <v>0</v>
      </c>
      <c r="Q18" s="62">
        <f t="shared" si="6"/>
        <v>0</v>
      </c>
      <c r="R18" s="7">
        <f t="shared" si="7"/>
        <v>0</v>
      </c>
      <c r="S18" s="168">
        <v>0</v>
      </c>
      <c r="T18" s="294">
        <f t="shared" si="8"/>
        <v>0</v>
      </c>
      <c r="U18" s="294">
        <f>T18*D116</f>
        <v>0</v>
      </c>
      <c r="V18" s="294">
        <f>U18*D116</f>
        <v>0</v>
      </c>
      <c r="W18" s="294">
        <f>V18*D116</f>
        <v>0</v>
      </c>
      <c r="X18" s="294">
        <f>W18*D116</f>
        <v>0</v>
      </c>
      <c r="Y18" s="294">
        <f>X18*D116</f>
        <v>0</v>
      </c>
      <c r="Z18" s="294">
        <f>Y18*D116</f>
        <v>0</v>
      </c>
      <c r="AA18" s="294">
        <f>Z18*D116</f>
        <v>0</v>
      </c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  <c r="BN18" s="160"/>
      <c r="BO18" s="160"/>
      <c r="BP18" s="160"/>
      <c r="BQ18" s="160"/>
      <c r="BR18" s="160"/>
      <c r="BS18" s="160"/>
      <c r="BT18" s="160"/>
      <c r="BU18" s="160"/>
      <c r="BV18" s="160"/>
      <c r="BW18" s="160"/>
      <c r="BX18" s="160"/>
      <c r="BY18" s="160"/>
    </row>
    <row r="19" spans="1:77" ht="13.5" customHeight="1">
      <c r="A19" s="113">
        <v>5010</v>
      </c>
      <c r="B19" s="139"/>
      <c r="C19" s="169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62">
        <f t="shared" si="0"/>
        <v>0</v>
      </c>
      <c r="L19" s="62">
        <f t="shared" si="1"/>
        <v>0</v>
      </c>
      <c r="M19" s="62">
        <f t="shared" si="2"/>
        <v>0</v>
      </c>
      <c r="N19" s="62">
        <f t="shared" si="3"/>
        <v>0</v>
      </c>
      <c r="O19" s="62">
        <f t="shared" si="4"/>
        <v>0</v>
      </c>
      <c r="P19" s="62">
        <f t="shared" si="5"/>
        <v>0</v>
      </c>
      <c r="Q19" s="62">
        <f t="shared" si="6"/>
        <v>0</v>
      </c>
      <c r="R19" s="341">
        <f t="shared" si="7"/>
        <v>0</v>
      </c>
      <c r="S19" s="168">
        <v>0</v>
      </c>
      <c r="T19" s="294">
        <f t="shared" si="8"/>
        <v>0</v>
      </c>
      <c r="U19" s="294">
        <f t="shared" ref="U19" si="9">IF(T19*$D$116&gt;$C$6,$C$6,T19*$D$116)</f>
        <v>0</v>
      </c>
      <c r="V19" s="294">
        <f t="shared" ref="V19" si="10">IF(U19*$D$116&gt;$C$6,$C$6,U19*$D$116)</f>
        <v>0</v>
      </c>
      <c r="W19" s="294">
        <f t="shared" ref="W19" si="11">IF(V19*$D$116&gt;$C$6,$C$6,V19*$D$116)</f>
        <v>0</v>
      </c>
      <c r="X19" s="294">
        <f t="shared" ref="X19" si="12">IF(W19*$D$116&gt;$C$6,$C$6,W19*$D$116)</f>
        <v>0</v>
      </c>
      <c r="Y19" s="294">
        <f t="shared" ref="Y19" si="13">IF(X19*$D$116&gt;$C$6,$C$6,X19*$D$116)</f>
        <v>0</v>
      </c>
      <c r="Z19" s="294">
        <f t="shared" ref="Z19" si="14">IF(Y19*$D$116&gt;$C$6,$C$6,Y19*$D$116)</f>
        <v>0</v>
      </c>
      <c r="AA19" s="294">
        <f t="shared" ref="AA19" si="15">IF(Z19*$D$116&gt;$C$6,$C$6,Z19*$D$116)</f>
        <v>0</v>
      </c>
      <c r="AB19" s="294">
        <f t="shared" ref="AB19" si="16">IF(AA19*$D$116&gt;$C$6,$C$6,AA19*$D$116)</f>
        <v>0</v>
      </c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U19" s="160"/>
      <c r="BV19" s="160"/>
      <c r="BW19" s="160"/>
      <c r="BX19" s="160"/>
      <c r="BY19" s="160"/>
    </row>
    <row r="20" spans="1:77" ht="13.5" customHeight="1">
      <c r="A20" s="113">
        <v>5010</v>
      </c>
      <c r="B20" s="139"/>
      <c r="C20" s="169"/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62">
        <f t="shared" si="0"/>
        <v>0</v>
      </c>
      <c r="L20" s="62">
        <f t="shared" si="1"/>
        <v>0</v>
      </c>
      <c r="M20" s="62">
        <f t="shared" si="2"/>
        <v>0</v>
      </c>
      <c r="N20" s="62">
        <f t="shared" si="3"/>
        <v>0</v>
      </c>
      <c r="O20" s="62">
        <f t="shared" si="4"/>
        <v>0</v>
      </c>
      <c r="P20" s="62">
        <f t="shared" si="5"/>
        <v>0</v>
      </c>
      <c r="Q20" s="62">
        <f t="shared" si="6"/>
        <v>0</v>
      </c>
      <c r="R20" s="7">
        <f t="shared" si="7"/>
        <v>0</v>
      </c>
      <c r="S20" s="168">
        <v>0</v>
      </c>
      <c r="T20" s="294">
        <f t="shared" si="8"/>
        <v>0</v>
      </c>
      <c r="U20" s="294">
        <f>T20*D117</f>
        <v>0</v>
      </c>
      <c r="V20" s="294">
        <f>U20*D117</f>
        <v>0</v>
      </c>
      <c r="W20" s="294">
        <f>V20*D117</f>
        <v>0</v>
      </c>
      <c r="X20" s="294">
        <f>W20*D117</f>
        <v>0</v>
      </c>
      <c r="Y20" s="294">
        <f>X20*D117</f>
        <v>0</v>
      </c>
      <c r="Z20" s="294">
        <f>Y20*D117</f>
        <v>0</v>
      </c>
      <c r="AA20" s="294">
        <f>Z20*D117</f>
        <v>0</v>
      </c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</row>
    <row r="21" spans="1:77" ht="13.5" customHeight="1">
      <c r="A21" s="114">
        <v>5100</v>
      </c>
      <c r="B21" s="139"/>
      <c r="C21" s="169"/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62">
        <f t="shared" si="0"/>
        <v>0</v>
      </c>
      <c r="L21" s="62">
        <f t="shared" si="1"/>
        <v>0</v>
      </c>
      <c r="M21" s="62">
        <f t="shared" si="2"/>
        <v>0</v>
      </c>
      <c r="N21" s="62">
        <f t="shared" si="3"/>
        <v>0</v>
      </c>
      <c r="O21" s="62">
        <f t="shared" si="4"/>
        <v>0</v>
      </c>
      <c r="P21" s="62">
        <f>ROUND((SUM(I21*S21)*$D$111/12+SUM(I21*Z21)*$D$112/12),0)</f>
        <v>0</v>
      </c>
      <c r="Q21" s="62">
        <f>ROUND((SUM(J21*T21)*$D$111/12+SUM(J21*AA21)*$D$112/12),0)</f>
        <v>0</v>
      </c>
      <c r="R21" s="7">
        <f t="shared" si="7"/>
        <v>0</v>
      </c>
      <c r="S21" s="168">
        <v>0</v>
      </c>
      <c r="T21" s="294">
        <f t="shared" si="8"/>
        <v>0</v>
      </c>
      <c r="U21" s="294">
        <f>T21*D117</f>
        <v>0</v>
      </c>
      <c r="V21" s="294">
        <f>U21*D117</f>
        <v>0</v>
      </c>
      <c r="W21" s="294">
        <f>V21*D117</f>
        <v>0</v>
      </c>
      <c r="X21" s="294">
        <f>W21*D117</f>
        <v>0</v>
      </c>
      <c r="Y21" s="294">
        <f>X21*D117</f>
        <v>0</v>
      </c>
      <c r="Z21" s="294">
        <f>Y21*D117</f>
        <v>0</v>
      </c>
      <c r="AA21" s="294">
        <f>Z21*D117</f>
        <v>0</v>
      </c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</row>
    <row r="22" spans="1:77" ht="15" customHeight="1">
      <c r="A22" s="114">
        <v>5100</v>
      </c>
      <c r="B22" s="139"/>
      <c r="C22" s="169"/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62">
        <f t="shared" si="0"/>
        <v>0</v>
      </c>
      <c r="L22" s="62">
        <f t="shared" si="1"/>
        <v>0</v>
      </c>
      <c r="M22" s="62">
        <f t="shared" si="2"/>
        <v>0</v>
      </c>
      <c r="N22" s="62">
        <f t="shared" si="3"/>
        <v>0</v>
      </c>
      <c r="O22" s="62">
        <f t="shared" si="4"/>
        <v>0</v>
      </c>
      <c r="P22" s="62">
        <f>ROUND((SUM(I22*S22)*$D$111/12+SUM(I22*Z22)*$D$112/12),0)</f>
        <v>0</v>
      </c>
      <c r="Q22" s="62">
        <f>ROUND((SUM(J22*T22)*$D$111/12+SUM(J22*AA22)*$D$112/12),0)</f>
        <v>0</v>
      </c>
      <c r="R22" s="7">
        <f t="shared" si="7"/>
        <v>0</v>
      </c>
      <c r="S22" s="168">
        <v>0</v>
      </c>
      <c r="T22" s="294">
        <f t="shared" si="8"/>
        <v>0</v>
      </c>
      <c r="U22" s="294">
        <f>T22*D117</f>
        <v>0</v>
      </c>
      <c r="V22" s="294">
        <f>U22*D117</f>
        <v>0</v>
      </c>
      <c r="W22" s="294">
        <f>V22*D117</f>
        <v>0</v>
      </c>
      <c r="X22" s="294">
        <f>W22*D117</f>
        <v>0</v>
      </c>
      <c r="Y22" s="294">
        <f>X22*D117</f>
        <v>0</v>
      </c>
      <c r="Z22" s="294">
        <f>Y22*D117</f>
        <v>0</v>
      </c>
      <c r="AA22" s="294">
        <f>Z22*D117</f>
        <v>0</v>
      </c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</row>
    <row r="23" spans="1:77" s="93" customFormat="1">
      <c r="A23" s="323"/>
      <c r="B23" s="139"/>
      <c r="C23" s="169"/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62">
        <f t="shared" si="0"/>
        <v>0</v>
      </c>
      <c r="L23" s="62">
        <f t="shared" si="1"/>
        <v>0</v>
      </c>
      <c r="M23" s="62">
        <f t="shared" si="2"/>
        <v>0</v>
      </c>
      <c r="N23" s="62">
        <f t="shared" si="3"/>
        <v>0</v>
      </c>
      <c r="O23" s="62">
        <f t="shared" si="4"/>
        <v>0</v>
      </c>
      <c r="P23" s="62">
        <f t="shared" si="5"/>
        <v>0</v>
      </c>
      <c r="Q23" s="62">
        <f t="shared" si="6"/>
        <v>0</v>
      </c>
      <c r="R23" s="341">
        <f t="shared" si="7"/>
        <v>0</v>
      </c>
      <c r="S23" s="168">
        <v>0</v>
      </c>
      <c r="T23" s="294">
        <f t="shared" si="8"/>
        <v>0</v>
      </c>
      <c r="U23" s="294">
        <f t="shared" ref="U23" si="17">IF(T23*$D$116&gt;$C$6,$C$6,T23*$D$116)</f>
        <v>0</v>
      </c>
      <c r="V23" s="294">
        <f t="shared" ref="V23" si="18">IF(U23*$D$116&gt;$C$6,$C$6,U23*$D$116)</f>
        <v>0</v>
      </c>
      <c r="W23" s="294">
        <f t="shared" ref="W23" si="19">IF(V23*$D$116&gt;$C$6,$C$6,V23*$D$116)</f>
        <v>0</v>
      </c>
      <c r="X23" s="294">
        <f t="shared" ref="X23" si="20">IF(W23*$D$116&gt;$C$6,$C$6,W23*$D$116)</f>
        <v>0</v>
      </c>
      <c r="Y23" s="294">
        <f t="shared" ref="Y23" si="21">IF(X23*$D$116&gt;$C$6,$C$6,X23*$D$116)</f>
        <v>0</v>
      </c>
      <c r="Z23" s="294">
        <f t="shared" ref="Z23" si="22">IF(Y23*$D$116&gt;$C$6,$C$6,Y23*$D$116)</f>
        <v>0</v>
      </c>
      <c r="AA23" s="294">
        <f t="shared" ref="AA23" si="23">IF(Z23*$D$116&gt;$C$6,$C$6,Z23*$D$116)</f>
        <v>0</v>
      </c>
      <c r="AB23" s="294">
        <f t="shared" ref="AB23" si="24">IF(AA23*$D$116&gt;$C$6,$C$6,AA23*$D$116)</f>
        <v>0</v>
      </c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325"/>
      <c r="AP23" s="325"/>
      <c r="AQ23" s="325"/>
      <c r="AR23" s="325"/>
      <c r="AS23" s="325"/>
      <c r="AT23" s="325"/>
      <c r="AU23" s="325"/>
      <c r="AV23" s="325"/>
      <c r="AW23" s="325"/>
      <c r="AX23" s="325"/>
      <c r="AY23" s="325"/>
      <c r="AZ23" s="325"/>
      <c r="BA23" s="325"/>
      <c r="BB23" s="325"/>
      <c r="BC23" s="325"/>
      <c r="BD23" s="325"/>
      <c r="BE23" s="325"/>
      <c r="BF23" s="325"/>
      <c r="BG23" s="325"/>
      <c r="BH23" s="325"/>
      <c r="BI23" s="325"/>
      <c r="BJ23" s="325"/>
      <c r="BK23" s="325"/>
      <c r="BL23" s="325"/>
      <c r="BM23" s="325"/>
      <c r="BN23" s="325"/>
      <c r="BO23" s="325"/>
      <c r="BP23" s="325"/>
      <c r="BQ23" s="325"/>
      <c r="BR23" s="325"/>
      <c r="BS23" s="325"/>
      <c r="BT23" s="325"/>
      <c r="BU23" s="325"/>
      <c r="BV23" s="325"/>
      <c r="BW23" s="325"/>
      <c r="BX23" s="325"/>
      <c r="BY23" s="325"/>
    </row>
    <row r="24" spans="1:77">
      <c r="A24" s="31"/>
      <c r="B24" s="170" t="s">
        <v>203</v>
      </c>
      <c r="C24" s="165"/>
      <c r="D24" s="26"/>
      <c r="E24" s="26"/>
      <c r="F24" s="26"/>
      <c r="G24" s="26"/>
      <c r="H24" s="26"/>
      <c r="I24" s="26"/>
      <c r="J24" s="26"/>
      <c r="K24" s="7">
        <f>SUM(K13:K23)</f>
        <v>0</v>
      </c>
      <c r="L24" s="7">
        <f>SUM(L13:L23)</f>
        <v>0</v>
      </c>
      <c r="M24" s="7">
        <f t="shared" ref="M24:Q24" si="25">SUM(M13:M23)</f>
        <v>0</v>
      </c>
      <c r="N24" s="7">
        <f t="shared" si="25"/>
        <v>0</v>
      </c>
      <c r="O24" s="7">
        <f t="shared" si="25"/>
        <v>0</v>
      </c>
      <c r="P24" s="7">
        <f t="shared" si="25"/>
        <v>0</v>
      </c>
      <c r="Q24" s="7">
        <f t="shared" si="25"/>
        <v>0</v>
      </c>
      <c r="R24" s="7">
        <f>SUM(K24:Q24)</f>
        <v>0</v>
      </c>
      <c r="S24" s="13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</row>
    <row r="25" spans="1:77" s="93" customFormat="1">
      <c r="A25" s="74">
        <v>5190</v>
      </c>
      <c r="B25" s="324" t="s">
        <v>52</v>
      </c>
      <c r="C25" s="324"/>
      <c r="D25" s="182">
        <v>0.30499999999999999</v>
      </c>
      <c r="E25" s="182">
        <v>0.30499999999999999</v>
      </c>
      <c r="F25" s="182">
        <v>0.30499999999999999</v>
      </c>
      <c r="G25" s="182">
        <v>0.30499999999999999</v>
      </c>
      <c r="H25" s="182">
        <v>0.30499999999999999</v>
      </c>
      <c r="I25" s="182">
        <v>0.30499999999999999</v>
      </c>
      <c r="J25" s="182">
        <v>0.30499999999999999</v>
      </c>
      <c r="K25" s="326">
        <f>K24*D25</f>
        <v>0</v>
      </c>
      <c r="L25" s="326">
        <f t="shared" ref="L25:N25" si="26">L24*E25</f>
        <v>0</v>
      </c>
      <c r="M25" s="326">
        <f t="shared" si="26"/>
        <v>0</v>
      </c>
      <c r="N25" s="326">
        <f t="shared" si="26"/>
        <v>0</v>
      </c>
      <c r="O25" s="326">
        <f>O24*H25</f>
        <v>0</v>
      </c>
      <c r="P25" s="326">
        <f>(P13+P14+P15+P16+P17+P18+P19+P20+P23)*I25</f>
        <v>0</v>
      </c>
      <c r="Q25" s="326">
        <f>(Q13+Q14+Q15+Q16+Q17+Q18+Q19+Q20+Q23)*J25</f>
        <v>0</v>
      </c>
      <c r="R25" s="79">
        <f>SUM(K25:Q25)</f>
        <v>0</v>
      </c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325"/>
      <c r="AP25" s="325"/>
      <c r="AQ25" s="325"/>
      <c r="AR25" s="325"/>
      <c r="AS25" s="325"/>
      <c r="AT25" s="325"/>
      <c r="AU25" s="325"/>
      <c r="AV25" s="325"/>
      <c r="AW25" s="325"/>
      <c r="AX25" s="325"/>
      <c r="AY25" s="325"/>
      <c r="AZ25" s="325"/>
      <c r="BA25" s="325"/>
      <c r="BB25" s="325"/>
      <c r="BC25" s="325"/>
      <c r="BD25" s="325"/>
      <c r="BE25" s="325"/>
      <c r="BF25" s="325"/>
      <c r="BG25" s="325"/>
      <c r="BH25" s="325"/>
      <c r="BI25" s="325"/>
      <c r="BJ25" s="325"/>
      <c r="BK25" s="325"/>
      <c r="BL25" s="325"/>
      <c r="BM25" s="325"/>
      <c r="BN25" s="325"/>
      <c r="BO25" s="325"/>
      <c r="BP25" s="325"/>
      <c r="BQ25" s="325"/>
      <c r="BR25" s="325"/>
      <c r="BS25" s="325"/>
      <c r="BT25" s="325"/>
      <c r="BU25" s="325"/>
      <c r="BV25" s="325"/>
      <c r="BW25" s="325"/>
      <c r="BX25" s="325"/>
      <c r="BY25" s="325"/>
    </row>
    <row r="26" spans="1:77" s="93" customFormat="1" ht="15.75" thickBot="1">
      <c r="A26" s="74">
        <v>5191</v>
      </c>
      <c r="B26" s="324" t="s">
        <v>53</v>
      </c>
      <c r="C26" s="324"/>
      <c r="D26" s="182">
        <v>0.09</v>
      </c>
      <c r="E26" s="182">
        <v>0.09</v>
      </c>
      <c r="F26" s="182">
        <v>0.09</v>
      </c>
      <c r="G26" s="182">
        <v>0.09</v>
      </c>
      <c r="H26" s="182">
        <v>0.09</v>
      </c>
      <c r="I26" s="182">
        <v>0.09</v>
      </c>
      <c r="J26" s="182">
        <v>0.09</v>
      </c>
      <c r="K26" s="301">
        <v>0</v>
      </c>
      <c r="L26" s="301">
        <v>0</v>
      </c>
      <c r="M26" s="301">
        <v>0</v>
      </c>
      <c r="N26" s="301">
        <v>0</v>
      </c>
      <c r="O26" s="301">
        <v>0</v>
      </c>
      <c r="P26" s="301">
        <f>(P21+P22)*I26</f>
        <v>0</v>
      </c>
      <c r="Q26" s="301">
        <f>(Q21+Q22)*J26</f>
        <v>0</v>
      </c>
      <c r="R26" s="79">
        <f>SUM(K26:Q26)</f>
        <v>0</v>
      </c>
      <c r="S26" s="302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325"/>
      <c r="AP26" s="325"/>
      <c r="AQ26" s="325"/>
      <c r="AR26" s="325"/>
      <c r="AS26" s="325"/>
      <c r="AT26" s="325"/>
      <c r="AU26" s="325"/>
      <c r="AV26" s="325"/>
      <c r="AW26" s="325"/>
      <c r="AX26" s="325"/>
      <c r="AY26" s="325"/>
      <c r="AZ26" s="325"/>
      <c r="BA26" s="325"/>
      <c r="BB26" s="325"/>
      <c r="BC26" s="325"/>
      <c r="BD26" s="325"/>
      <c r="BE26" s="325"/>
      <c r="BF26" s="325"/>
      <c r="BG26" s="325"/>
      <c r="BH26" s="325"/>
      <c r="BI26" s="325"/>
      <c r="BJ26" s="325"/>
      <c r="BK26" s="325"/>
      <c r="BL26" s="325"/>
      <c r="BM26" s="325"/>
      <c r="BN26" s="325"/>
      <c r="BO26" s="325"/>
      <c r="BP26" s="325"/>
      <c r="BQ26" s="325"/>
      <c r="BR26" s="325"/>
      <c r="BS26" s="325"/>
      <c r="BT26" s="325"/>
      <c r="BU26" s="325"/>
      <c r="BV26" s="325"/>
      <c r="BW26" s="325"/>
      <c r="BX26" s="325"/>
      <c r="BY26" s="325"/>
    </row>
    <row r="27" spans="1:77" s="159" customFormat="1">
      <c r="A27" s="31"/>
      <c r="B27" s="170" t="s">
        <v>204</v>
      </c>
      <c r="C27" s="170"/>
      <c r="D27" s="46"/>
      <c r="E27" s="46"/>
      <c r="F27" s="46"/>
      <c r="G27" s="46"/>
      <c r="H27" s="46"/>
      <c r="I27" s="46"/>
      <c r="J27" s="46"/>
      <c r="K27" s="47">
        <f t="shared" ref="K27:Q27" si="27">SUM(K24:K26)</f>
        <v>0</v>
      </c>
      <c r="L27" s="47">
        <f t="shared" si="27"/>
        <v>0</v>
      </c>
      <c r="M27" s="47">
        <f t="shared" si="27"/>
        <v>0</v>
      </c>
      <c r="N27" s="47">
        <f t="shared" si="27"/>
        <v>0</v>
      </c>
      <c r="O27" s="47">
        <f t="shared" si="27"/>
        <v>0</v>
      </c>
      <c r="P27" s="47">
        <f t="shared" si="27"/>
        <v>0</v>
      </c>
      <c r="Q27" s="47">
        <f t="shared" si="27"/>
        <v>0</v>
      </c>
      <c r="R27" s="48">
        <f>SUM(K27:Q27)</f>
        <v>0</v>
      </c>
      <c r="S27" s="399" t="s">
        <v>117</v>
      </c>
      <c r="T27" s="400"/>
      <c r="U27" s="400"/>
      <c r="V27" s="400"/>
      <c r="W27" s="400"/>
      <c r="X27" s="401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</row>
    <row r="28" spans="1:77">
      <c r="A28" s="31"/>
      <c r="B28" s="165"/>
      <c r="C28" s="165"/>
      <c r="D28" s="26"/>
      <c r="E28" s="26"/>
      <c r="F28" s="26"/>
      <c r="G28" s="26"/>
      <c r="H28" s="26"/>
      <c r="I28" s="26"/>
      <c r="J28" s="26"/>
      <c r="S28" s="101"/>
      <c r="T28" s="172"/>
      <c r="U28" s="172"/>
      <c r="V28" s="172"/>
      <c r="W28" s="172"/>
      <c r="X28" s="172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</row>
    <row r="29" spans="1:77">
      <c r="A29" s="31"/>
      <c r="B29" s="165"/>
      <c r="C29" s="165"/>
      <c r="D29" s="26"/>
      <c r="E29" s="26"/>
      <c r="F29" s="26"/>
      <c r="G29" s="26"/>
      <c r="H29" s="26"/>
      <c r="I29" s="26"/>
      <c r="J29" s="26"/>
      <c r="S29" s="106">
        <f>S21*2</f>
        <v>0</v>
      </c>
      <c r="T29" s="173"/>
      <c r="U29" s="173"/>
      <c r="V29" s="173"/>
      <c r="W29" s="173"/>
      <c r="X29" s="105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</row>
    <row r="30" spans="1:77" ht="15.75" customHeight="1">
      <c r="A30" s="31"/>
      <c r="B30" s="174" t="s">
        <v>55</v>
      </c>
      <c r="C30" s="165"/>
      <c r="D30" s="26"/>
      <c r="E30" s="26"/>
      <c r="F30" s="26"/>
      <c r="G30" s="26"/>
      <c r="H30" s="26"/>
      <c r="I30" s="26"/>
      <c r="J30" s="26"/>
      <c r="S30" s="106"/>
      <c r="T30" s="173"/>
      <c r="U30" s="173"/>
      <c r="V30" s="173"/>
      <c r="W30" s="173"/>
      <c r="X30" s="105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</row>
    <row r="31" spans="1:77" ht="14.25" hidden="1" customHeight="1">
      <c r="A31" s="31"/>
      <c r="B31" s="174"/>
      <c r="C31" s="165"/>
      <c r="D31" s="26"/>
      <c r="E31" s="26"/>
      <c r="F31" s="26"/>
      <c r="G31" s="26"/>
      <c r="H31" s="26"/>
      <c r="I31" s="26"/>
      <c r="J31" s="26"/>
      <c r="S31" s="106"/>
      <c r="T31" s="173"/>
      <c r="U31" s="173"/>
      <c r="V31" s="173"/>
      <c r="W31" s="173"/>
      <c r="X31" s="105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</row>
    <row r="32" spans="1:77" ht="14.25" hidden="1" customHeight="1">
      <c r="A32" s="31"/>
      <c r="B32" s="170" t="s">
        <v>56</v>
      </c>
      <c r="C32" s="165"/>
      <c r="D32" s="26"/>
      <c r="E32" s="26"/>
      <c r="F32" s="26"/>
      <c r="G32" s="26"/>
      <c r="H32" s="26"/>
      <c r="I32" s="26"/>
      <c r="J32" s="26"/>
      <c r="S32" s="106"/>
      <c r="T32" s="173"/>
      <c r="U32" s="173"/>
      <c r="V32" s="173"/>
      <c r="W32" s="173"/>
      <c r="X32" s="105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</row>
    <row r="33" spans="1:77" s="360" customFormat="1" ht="18" hidden="1" customHeight="1">
      <c r="A33" s="350">
        <v>5319</v>
      </c>
      <c r="B33" s="351"/>
      <c r="C33" s="352"/>
      <c r="D33" s="353"/>
      <c r="E33" s="353"/>
      <c r="F33" s="353"/>
      <c r="G33" s="353"/>
      <c r="H33" s="353"/>
      <c r="I33" s="353"/>
      <c r="J33" s="353"/>
      <c r="K33" s="354">
        <v>0</v>
      </c>
      <c r="L33" s="335">
        <v>0</v>
      </c>
      <c r="M33" s="335">
        <v>0</v>
      </c>
      <c r="N33" s="335">
        <v>0</v>
      </c>
      <c r="O33" s="335">
        <v>0</v>
      </c>
      <c r="P33" s="335">
        <v>0</v>
      </c>
      <c r="Q33" s="335">
        <v>0</v>
      </c>
      <c r="R33" s="355">
        <f>SUM(K33:Q33)</f>
        <v>0</v>
      </c>
      <c r="S33" s="356"/>
      <c r="T33" s="357"/>
      <c r="U33" s="357"/>
      <c r="V33" s="357"/>
      <c r="W33" s="357"/>
      <c r="X33" s="357"/>
      <c r="Y33" s="358"/>
      <c r="Z33" s="358"/>
      <c r="AA33" s="358"/>
      <c r="AB33" s="358"/>
      <c r="AC33" s="358"/>
      <c r="AD33" s="358"/>
      <c r="AE33" s="358"/>
      <c r="AF33" s="358"/>
      <c r="AG33" s="358"/>
      <c r="AH33" s="358"/>
      <c r="AI33" s="358"/>
      <c r="AJ33" s="358"/>
      <c r="AK33" s="358"/>
      <c r="AL33" s="358"/>
      <c r="AM33" s="358"/>
      <c r="AN33" s="358"/>
      <c r="AO33" s="359"/>
      <c r="AP33" s="359"/>
      <c r="AQ33" s="359"/>
      <c r="AR33" s="359"/>
      <c r="AS33" s="359"/>
      <c r="AT33" s="359"/>
      <c r="AU33" s="359"/>
      <c r="AV33" s="359"/>
      <c r="AW33" s="359"/>
      <c r="AX33" s="359"/>
      <c r="AY33" s="359"/>
      <c r="AZ33" s="359"/>
      <c r="BA33" s="359"/>
      <c r="BB33" s="359"/>
      <c r="BC33" s="359"/>
      <c r="BD33" s="359"/>
      <c r="BE33" s="359"/>
      <c r="BF33" s="359"/>
      <c r="BG33" s="359"/>
      <c r="BH33" s="359"/>
      <c r="BI33" s="359"/>
      <c r="BJ33" s="359"/>
      <c r="BK33" s="359"/>
      <c r="BL33" s="359"/>
      <c r="BM33" s="359"/>
      <c r="BN33" s="359"/>
      <c r="BO33" s="359"/>
      <c r="BP33" s="359"/>
      <c r="BQ33" s="359"/>
      <c r="BR33" s="359"/>
      <c r="BS33" s="359"/>
      <c r="BT33" s="359"/>
      <c r="BU33" s="359"/>
      <c r="BV33" s="359"/>
      <c r="BW33" s="359"/>
      <c r="BX33" s="359"/>
      <c r="BY33" s="359"/>
    </row>
    <row r="34" spans="1:77" ht="16.5" hidden="1" customHeight="1">
      <c r="A34" s="31"/>
      <c r="B34" s="99"/>
      <c r="C34" s="154"/>
      <c r="D34" s="26"/>
      <c r="E34" s="26"/>
      <c r="F34" s="26"/>
      <c r="G34" s="26"/>
      <c r="H34" s="26"/>
      <c r="I34" s="26"/>
      <c r="J34" s="26"/>
      <c r="K34" s="110">
        <v>0</v>
      </c>
      <c r="L34" s="58">
        <v>0</v>
      </c>
      <c r="M34" s="58">
        <f>ROUND(L34*$D$116,0)</f>
        <v>0</v>
      </c>
      <c r="N34" s="58">
        <f>ROUND(M34*$D$116,0)</f>
        <v>0</v>
      </c>
      <c r="O34" s="58">
        <f>ROUND(N34*$D$116,0)</f>
        <v>0</v>
      </c>
      <c r="P34" s="58">
        <f>ROUND(O34*$D$116,0)</f>
        <v>0</v>
      </c>
      <c r="Q34" s="58">
        <f>ROUND(P34*$D$116,0)</f>
        <v>0</v>
      </c>
      <c r="R34" s="7">
        <f>SUM(K34:Q34)</f>
        <v>0</v>
      </c>
      <c r="S34" s="106"/>
      <c r="T34" s="173"/>
      <c r="U34" s="173"/>
      <c r="V34" s="173"/>
      <c r="W34" s="173"/>
      <c r="X34" s="105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</row>
    <row r="35" spans="1:77" s="159" customFormat="1" ht="14.25" hidden="1" customHeight="1">
      <c r="A35" s="31"/>
      <c r="B35" s="170" t="s">
        <v>205</v>
      </c>
      <c r="C35" s="170"/>
      <c r="D35" s="46"/>
      <c r="E35" s="46"/>
      <c r="F35" s="46"/>
      <c r="G35" s="46"/>
      <c r="H35" s="46"/>
      <c r="I35" s="46"/>
      <c r="J35" s="46"/>
      <c r="K35" s="48">
        <f t="shared" ref="K35:Q35" si="28">SUM(K32:K34)</f>
        <v>0</v>
      </c>
      <c r="L35" s="48">
        <f t="shared" si="28"/>
        <v>0</v>
      </c>
      <c r="M35" s="48">
        <f t="shared" si="28"/>
        <v>0</v>
      </c>
      <c r="N35" s="48">
        <f t="shared" si="28"/>
        <v>0</v>
      </c>
      <c r="O35" s="48">
        <f t="shared" si="28"/>
        <v>0</v>
      </c>
      <c r="P35" s="48">
        <f t="shared" si="28"/>
        <v>0</v>
      </c>
      <c r="Q35" s="48">
        <f t="shared" si="28"/>
        <v>0</v>
      </c>
      <c r="R35" s="48">
        <f>SUM(K35:Q35)</f>
        <v>0</v>
      </c>
      <c r="S35" s="106"/>
      <c r="T35" s="173"/>
      <c r="U35" s="173"/>
      <c r="V35" s="173"/>
      <c r="W35" s="173"/>
      <c r="X35" s="105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</row>
    <row r="36" spans="1:77" s="159" customFormat="1" ht="14.25" hidden="1" customHeight="1">
      <c r="A36" s="31"/>
      <c r="B36" s="170"/>
      <c r="C36" s="170"/>
      <c r="D36" s="46"/>
      <c r="E36" s="46"/>
      <c r="F36" s="46"/>
      <c r="G36" s="46"/>
      <c r="H36" s="46"/>
      <c r="I36" s="46"/>
      <c r="J36" s="46"/>
      <c r="K36" s="171"/>
      <c r="L36" s="171"/>
      <c r="M36" s="171"/>
      <c r="N36" s="171"/>
      <c r="O36" s="171"/>
      <c r="P36" s="171"/>
      <c r="Q36" s="171"/>
      <c r="R36" s="171"/>
      <c r="S36" s="106"/>
      <c r="T36" s="173"/>
      <c r="U36" s="173"/>
      <c r="V36" s="173"/>
      <c r="W36" s="173"/>
      <c r="X36" s="105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</row>
    <row r="37" spans="1:77" ht="14.25" hidden="1" customHeight="1">
      <c r="A37" s="31"/>
      <c r="B37" s="170" t="s">
        <v>63</v>
      </c>
      <c r="C37" s="165"/>
      <c r="D37" s="26"/>
      <c r="E37" s="26"/>
      <c r="F37" s="26"/>
      <c r="G37" s="26"/>
      <c r="H37" s="26"/>
      <c r="I37" s="26"/>
      <c r="J37" s="26"/>
      <c r="S37" s="106"/>
      <c r="T37" s="173"/>
      <c r="U37" s="173"/>
      <c r="V37" s="173"/>
      <c r="W37" s="173"/>
      <c r="X37" s="105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</row>
    <row r="38" spans="1:77" ht="14.25" hidden="1" customHeight="1" thickBot="1">
      <c r="A38" s="31">
        <v>1832</v>
      </c>
      <c r="B38" s="99"/>
      <c r="C38" s="165"/>
      <c r="D38" s="26"/>
      <c r="E38" s="26"/>
      <c r="F38" s="26"/>
      <c r="G38" s="26"/>
      <c r="H38" s="26"/>
      <c r="I38" s="26"/>
      <c r="J38" s="26"/>
      <c r="K38" s="53">
        <v>0</v>
      </c>
      <c r="L38" s="58">
        <f t="shared" ref="L38:Q39" si="29">ROUND(K38*$D$116,0)</f>
        <v>0</v>
      </c>
      <c r="M38" s="58">
        <f t="shared" si="29"/>
        <v>0</v>
      </c>
      <c r="N38" s="58">
        <f t="shared" si="29"/>
        <v>0</v>
      </c>
      <c r="O38" s="58">
        <f t="shared" si="29"/>
        <v>0</v>
      </c>
      <c r="P38" s="58">
        <f t="shared" si="29"/>
        <v>0</v>
      </c>
      <c r="Q38" s="58">
        <f t="shared" si="29"/>
        <v>0</v>
      </c>
      <c r="R38" s="7">
        <f>SUM(K38:Q38)</f>
        <v>0</v>
      </c>
      <c r="S38" s="107"/>
      <c r="T38" s="108"/>
      <c r="U38" s="108"/>
      <c r="V38" s="108"/>
      <c r="W38" s="108"/>
      <c r="X38" s="10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</row>
    <row r="39" spans="1:77" ht="14.25" hidden="1" customHeight="1">
      <c r="A39" s="31"/>
      <c r="B39" s="99"/>
      <c r="C39" s="165"/>
      <c r="D39" s="26"/>
      <c r="E39" s="26"/>
      <c r="F39" s="26"/>
      <c r="G39" s="26"/>
      <c r="H39" s="26"/>
      <c r="I39" s="26"/>
      <c r="J39" s="26"/>
      <c r="K39" s="53">
        <v>0</v>
      </c>
      <c r="L39" s="58">
        <f t="shared" si="29"/>
        <v>0</v>
      </c>
      <c r="M39" s="58">
        <f t="shared" si="29"/>
        <v>0</v>
      </c>
      <c r="N39" s="58">
        <f t="shared" si="29"/>
        <v>0</v>
      </c>
      <c r="O39" s="58">
        <f t="shared" si="29"/>
        <v>0</v>
      </c>
      <c r="P39" s="58">
        <f t="shared" si="29"/>
        <v>0</v>
      </c>
      <c r="Q39" s="58">
        <f t="shared" si="29"/>
        <v>0</v>
      </c>
      <c r="R39" s="7">
        <f>SUM(K39:Q39)</f>
        <v>0</v>
      </c>
      <c r="S39" s="89"/>
      <c r="T39" s="34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</row>
    <row r="40" spans="1:77" s="159" customFormat="1" ht="14.25" hidden="1" customHeight="1">
      <c r="A40" s="31"/>
      <c r="B40" s="150" t="s">
        <v>206</v>
      </c>
      <c r="C40" s="170"/>
      <c r="D40" s="46"/>
      <c r="E40" s="46"/>
      <c r="F40" s="46"/>
      <c r="G40" s="46"/>
      <c r="H40" s="46"/>
      <c r="I40" s="46"/>
      <c r="J40" s="46"/>
      <c r="K40" s="48">
        <f t="shared" ref="K40:Q40" si="30">SUM(K37:K39)</f>
        <v>0</v>
      </c>
      <c r="L40" s="48">
        <f t="shared" si="30"/>
        <v>0</v>
      </c>
      <c r="M40" s="48">
        <f t="shared" si="30"/>
        <v>0</v>
      </c>
      <c r="N40" s="48">
        <f t="shared" si="30"/>
        <v>0</v>
      </c>
      <c r="O40" s="48">
        <f t="shared" si="30"/>
        <v>0</v>
      </c>
      <c r="P40" s="48">
        <f t="shared" si="30"/>
        <v>0</v>
      </c>
      <c r="Q40" s="48">
        <f t="shared" si="30"/>
        <v>0</v>
      </c>
      <c r="R40" s="48">
        <f>SUM(K40:Q40)</f>
        <v>0</v>
      </c>
      <c r="S40" s="89"/>
      <c r="T40" s="34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</row>
    <row r="41" spans="1:77" s="159" customFormat="1" ht="14.25" hidden="1" customHeight="1">
      <c r="A41" s="31"/>
      <c r="B41" s="170"/>
      <c r="C41" s="170"/>
      <c r="D41" s="46"/>
      <c r="E41" s="46"/>
      <c r="F41" s="46"/>
      <c r="G41" s="46"/>
      <c r="H41" s="46"/>
      <c r="I41" s="46"/>
      <c r="J41" s="46"/>
      <c r="K41" s="171"/>
      <c r="L41" s="171"/>
      <c r="M41" s="171"/>
      <c r="N41" s="171"/>
      <c r="O41" s="171"/>
      <c r="P41" s="171"/>
      <c r="Q41" s="171"/>
      <c r="R41" s="171"/>
      <c r="S41" s="106"/>
      <c r="T41" s="173"/>
      <c r="U41" s="173"/>
      <c r="V41" s="173"/>
      <c r="W41" s="173"/>
      <c r="X41" s="173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66"/>
      <c r="BI41" s="166"/>
      <c r="BJ41" s="166"/>
      <c r="BK41" s="166"/>
      <c r="BL41" s="166"/>
      <c r="BM41" s="166"/>
      <c r="BN41" s="166"/>
      <c r="BO41" s="166"/>
      <c r="BP41" s="166"/>
      <c r="BQ41" s="166"/>
      <c r="BR41" s="166"/>
      <c r="BS41" s="166"/>
      <c r="BT41" s="166"/>
      <c r="BU41" s="166"/>
      <c r="BV41" s="166"/>
      <c r="BW41" s="166"/>
      <c r="BX41" s="166"/>
      <c r="BY41" s="166"/>
    </row>
    <row r="42" spans="1:77" ht="14.25" hidden="1" customHeight="1">
      <c r="A42" s="31"/>
      <c r="B42" s="170" t="s">
        <v>65</v>
      </c>
      <c r="C42" s="165"/>
      <c r="D42" s="26"/>
      <c r="E42" s="26"/>
      <c r="F42" s="26"/>
      <c r="G42" s="26"/>
      <c r="H42" s="26"/>
      <c r="I42" s="26"/>
      <c r="J42" s="26"/>
      <c r="S42" s="106"/>
      <c r="T42" s="34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</row>
    <row r="43" spans="1:77" ht="14.25" hidden="1" customHeight="1">
      <c r="A43" s="31">
        <v>5228</v>
      </c>
      <c r="B43" s="99"/>
      <c r="C43" s="175"/>
      <c r="D43" s="26"/>
      <c r="E43" s="26"/>
      <c r="F43" s="26"/>
      <c r="G43" s="26"/>
      <c r="H43" s="26"/>
      <c r="I43" s="26"/>
      <c r="J43" s="26"/>
      <c r="K43" s="53">
        <v>0</v>
      </c>
      <c r="L43" s="58">
        <f t="shared" ref="L43:Q45" si="31">K43*1.03</f>
        <v>0</v>
      </c>
      <c r="M43" s="58">
        <f t="shared" si="31"/>
        <v>0</v>
      </c>
      <c r="N43" s="58">
        <f t="shared" si="31"/>
        <v>0</v>
      </c>
      <c r="O43" s="58">
        <f t="shared" si="31"/>
        <v>0</v>
      </c>
      <c r="P43" s="58">
        <f t="shared" si="31"/>
        <v>0</v>
      </c>
      <c r="Q43" s="58">
        <f t="shared" si="31"/>
        <v>0</v>
      </c>
      <c r="R43" s="7">
        <f>SUM(K43:Q43)</f>
        <v>0</v>
      </c>
      <c r="S43" s="106"/>
      <c r="T43" s="34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</row>
    <row r="44" spans="1:77" ht="14.25" hidden="1" customHeight="1">
      <c r="A44" s="31"/>
      <c r="B44" s="99" t="s">
        <v>42</v>
      </c>
      <c r="C44" s="165"/>
      <c r="D44" s="26"/>
      <c r="E44" s="26"/>
      <c r="F44" s="26"/>
      <c r="G44" s="26"/>
      <c r="H44" s="26"/>
      <c r="I44" s="26"/>
      <c r="J44" s="26"/>
      <c r="K44" s="53">
        <v>0</v>
      </c>
      <c r="L44" s="58">
        <f t="shared" si="31"/>
        <v>0</v>
      </c>
      <c r="M44" s="58">
        <f t="shared" si="31"/>
        <v>0</v>
      </c>
      <c r="N44" s="58">
        <f t="shared" si="31"/>
        <v>0</v>
      </c>
      <c r="O44" s="58">
        <f t="shared" si="31"/>
        <v>0</v>
      </c>
      <c r="P44" s="58">
        <f t="shared" si="31"/>
        <v>0</v>
      </c>
      <c r="Q44" s="58">
        <f t="shared" si="31"/>
        <v>0</v>
      </c>
      <c r="R44" s="7">
        <f>SUM(K44:Q44)</f>
        <v>0</v>
      </c>
      <c r="S44" s="106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</row>
    <row r="45" spans="1:77" ht="14.25" hidden="1" customHeight="1">
      <c r="A45" s="31" t="s">
        <v>42</v>
      </c>
      <c r="B45" s="128" t="s">
        <v>42</v>
      </c>
      <c r="C45" s="165"/>
      <c r="D45" s="26"/>
      <c r="E45" s="26"/>
      <c r="F45" s="26"/>
      <c r="G45" s="26"/>
      <c r="H45" s="26"/>
      <c r="I45" s="26"/>
      <c r="J45" s="26"/>
      <c r="K45" s="53">
        <v>0</v>
      </c>
      <c r="L45" s="58">
        <f t="shared" si="31"/>
        <v>0</v>
      </c>
      <c r="M45" s="58">
        <f t="shared" si="31"/>
        <v>0</v>
      </c>
      <c r="N45" s="58">
        <f t="shared" si="31"/>
        <v>0</v>
      </c>
      <c r="O45" s="58">
        <f t="shared" si="31"/>
        <v>0</v>
      </c>
      <c r="P45" s="58">
        <f t="shared" si="31"/>
        <v>0</v>
      </c>
      <c r="Q45" s="58">
        <f t="shared" si="31"/>
        <v>0</v>
      </c>
      <c r="R45" s="7">
        <f>SUM(K45:Q45)</f>
        <v>0</v>
      </c>
      <c r="S45" s="106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</row>
    <row r="46" spans="1:77" s="159" customFormat="1" ht="14.25" hidden="1" customHeight="1">
      <c r="A46" s="31"/>
      <c r="B46" s="150" t="s">
        <v>207</v>
      </c>
      <c r="C46" s="170"/>
      <c r="D46" s="46"/>
      <c r="E46" s="46"/>
      <c r="F46" s="46"/>
      <c r="G46" s="46"/>
      <c r="H46" s="46"/>
      <c r="I46" s="46"/>
      <c r="J46" s="46"/>
      <c r="K46" s="48">
        <f t="shared" ref="K46:Q46" si="32">SUM(K42:K45)</f>
        <v>0</v>
      </c>
      <c r="L46" s="48">
        <f t="shared" si="32"/>
        <v>0</v>
      </c>
      <c r="M46" s="48">
        <f t="shared" si="32"/>
        <v>0</v>
      </c>
      <c r="N46" s="48">
        <f t="shared" si="32"/>
        <v>0</v>
      </c>
      <c r="O46" s="48">
        <f t="shared" si="32"/>
        <v>0</v>
      </c>
      <c r="P46" s="48">
        <f t="shared" si="32"/>
        <v>0</v>
      </c>
      <c r="Q46" s="48">
        <f t="shared" si="32"/>
        <v>0</v>
      </c>
      <c r="R46" s="48">
        <f>SUM(K46:Q46)</f>
        <v>0</v>
      </c>
      <c r="S46" s="50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</row>
    <row r="47" spans="1:77" ht="15" customHeight="1">
      <c r="A47" s="31"/>
      <c r="B47" s="165"/>
      <c r="C47" s="165"/>
      <c r="D47" s="26"/>
      <c r="E47" s="26"/>
      <c r="F47" s="26"/>
      <c r="G47" s="26"/>
      <c r="H47" s="26"/>
      <c r="I47" s="26"/>
      <c r="J47" s="26"/>
      <c r="S47" s="35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</row>
    <row r="48" spans="1:77" ht="14.25" customHeight="1">
      <c r="A48" s="31"/>
      <c r="B48" s="159" t="s">
        <v>67</v>
      </c>
      <c r="C48" s="165"/>
      <c r="D48" s="26"/>
      <c r="E48" s="26"/>
      <c r="F48" s="26"/>
      <c r="G48" s="26"/>
      <c r="H48" s="26"/>
      <c r="I48" s="26"/>
      <c r="J48" s="26"/>
      <c r="S48" s="35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</row>
    <row r="49" spans="1:77" ht="14.25" customHeight="1">
      <c r="A49" s="31">
        <v>5200</v>
      </c>
      <c r="B49" s="293"/>
      <c r="C49" s="292"/>
      <c r="D49" s="26"/>
      <c r="E49" s="26"/>
      <c r="F49" s="26"/>
      <c r="G49" s="26"/>
      <c r="H49" s="26"/>
      <c r="I49" s="26"/>
      <c r="J49" s="26"/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7">
        <f>SUM(K49:Q49)</f>
        <v>0</v>
      </c>
      <c r="S49" s="3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</row>
    <row r="50" spans="1:77" s="159" customFormat="1" ht="14.25" customHeight="1">
      <c r="A50" s="31"/>
      <c r="B50" s="150" t="s">
        <v>68</v>
      </c>
      <c r="C50" s="170"/>
      <c r="D50" s="46"/>
      <c r="E50" s="46"/>
      <c r="F50" s="46"/>
      <c r="G50" s="46"/>
      <c r="H50" s="46"/>
      <c r="I50" s="46"/>
      <c r="J50" s="46"/>
      <c r="K50" s="47">
        <f t="shared" ref="K50:Q50" si="33">SUM(K48:K49)</f>
        <v>0</v>
      </c>
      <c r="L50" s="47">
        <f t="shared" si="33"/>
        <v>0</v>
      </c>
      <c r="M50" s="47">
        <f t="shared" si="33"/>
        <v>0</v>
      </c>
      <c r="N50" s="47">
        <f t="shared" si="33"/>
        <v>0</v>
      </c>
      <c r="O50" s="47">
        <f t="shared" si="33"/>
        <v>0</v>
      </c>
      <c r="P50" s="47">
        <f t="shared" si="33"/>
        <v>0</v>
      </c>
      <c r="Q50" s="47">
        <f t="shared" si="33"/>
        <v>0</v>
      </c>
      <c r="R50" s="48">
        <f>SUM(K50:Q50)</f>
        <v>0</v>
      </c>
      <c r="S50" s="50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6"/>
      <c r="BR50" s="166"/>
      <c r="BS50" s="166"/>
      <c r="BT50" s="166"/>
      <c r="BU50" s="166"/>
      <c r="BV50" s="166"/>
      <c r="BW50" s="166"/>
      <c r="BX50" s="166"/>
      <c r="BY50" s="166"/>
    </row>
    <row r="51" spans="1:77" ht="14.25" customHeight="1">
      <c r="A51" s="31"/>
      <c r="C51" s="165"/>
      <c r="D51" s="26"/>
      <c r="E51" s="26"/>
      <c r="F51" s="26"/>
      <c r="G51" s="26"/>
      <c r="H51" s="26"/>
      <c r="I51" s="26"/>
      <c r="J51" s="26"/>
      <c r="K51" s="57"/>
      <c r="L51" s="57"/>
      <c r="M51" s="57"/>
      <c r="N51" s="57"/>
      <c r="O51" s="57"/>
      <c r="P51" s="57"/>
      <c r="Q51" s="57"/>
      <c r="S51" s="35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</row>
    <row r="52" spans="1:77" ht="14.25" customHeight="1">
      <c r="A52" s="31"/>
      <c r="B52" s="170" t="s">
        <v>69</v>
      </c>
      <c r="C52" s="165"/>
      <c r="D52" s="26"/>
      <c r="E52" s="26"/>
      <c r="F52" s="26"/>
      <c r="G52" s="26"/>
      <c r="H52" s="26"/>
      <c r="I52" s="26"/>
      <c r="J52" s="26"/>
      <c r="S52" s="3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0"/>
      <c r="BW52" s="160"/>
      <c r="BX52" s="160"/>
      <c r="BY52" s="160"/>
    </row>
    <row r="53" spans="1:77" ht="13.5" hidden="1" customHeight="1">
      <c r="A53" s="31">
        <v>4189</v>
      </c>
      <c r="B53" s="99" t="s">
        <v>82</v>
      </c>
      <c r="C53" s="165"/>
      <c r="D53" s="26"/>
      <c r="E53" s="26"/>
      <c r="F53" s="26"/>
      <c r="G53" s="26"/>
      <c r="H53" s="26"/>
      <c r="I53" s="26"/>
      <c r="J53" s="26"/>
      <c r="K53" s="58">
        <v>0</v>
      </c>
      <c r="L53" s="58">
        <f t="shared" ref="L53:Q53" si="34">K53*1.05</f>
        <v>0</v>
      </c>
      <c r="M53" s="58">
        <f t="shared" si="34"/>
        <v>0</v>
      </c>
      <c r="N53" s="58">
        <f t="shared" si="34"/>
        <v>0</v>
      </c>
      <c r="O53" s="58">
        <f t="shared" si="34"/>
        <v>0</v>
      </c>
      <c r="P53" s="58">
        <f t="shared" si="34"/>
        <v>0</v>
      </c>
      <c r="Q53" s="58">
        <f t="shared" si="34"/>
        <v>0</v>
      </c>
      <c r="R53" s="7">
        <f t="shared" ref="R53:R65" si="35">SUM(K53:Q53)</f>
        <v>0</v>
      </c>
      <c r="S53" s="35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0"/>
      <c r="BT53" s="160"/>
      <c r="BU53" s="160"/>
      <c r="BV53" s="160"/>
      <c r="BW53" s="160"/>
      <c r="BX53" s="160"/>
      <c r="BY53" s="160"/>
    </row>
    <row r="54" spans="1:77" ht="12.75" hidden="1" customHeight="1">
      <c r="A54" s="31"/>
      <c r="B54" s="100" t="s">
        <v>83</v>
      </c>
      <c r="C54" s="165"/>
      <c r="D54" s="26"/>
      <c r="E54" s="26"/>
      <c r="F54" s="26"/>
      <c r="G54" s="26"/>
      <c r="H54" s="26"/>
      <c r="I54" s="26"/>
      <c r="J54" s="26"/>
      <c r="K54" s="58">
        <v>0</v>
      </c>
      <c r="L54" s="58">
        <f t="shared" ref="L54:Q54" si="36">K54*1.03</f>
        <v>0</v>
      </c>
      <c r="M54" s="58">
        <f t="shared" si="36"/>
        <v>0</v>
      </c>
      <c r="N54" s="58">
        <f t="shared" si="36"/>
        <v>0</v>
      </c>
      <c r="O54" s="58">
        <f t="shared" si="36"/>
        <v>0</v>
      </c>
      <c r="P54" s="58">
        <f t="shared" si="36"/>
        <v>0</v>
      </c>
      <c r="Q54" s="58">
        <f t="shared" si="36"/>
        <v>0</v>
      </c>
      <c r="R54" s="7">
        <f t="shared" si="35"/>
        <v>0</v>
      </c>
      <c r="S54" s="3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160"/>
      <c r="BT54" s="160"/>
      <c r="BU54" s="160"/>
      <c r="BV54" s="160"/>
      <c r="BW54" s="160"/>
      <c r="BX54" s="160"/>
      <c r="BY54" s="160"/>
    </row>
    <row r="55" spans="1:77" ht="14.25" customHeight="1">
      <c r="A55" s="31">
        <v>5340</v>
      </c>
      <c r="B55" s="99"/>
      <c r="C55" s="165"/>
      <c r="D55" s="26"/>
      <c r="E55" s="26"/>
      <c r="F55" s="26"/>
      <c r="G55" s="26"/>
      <c r="H55" s="26"/>
      <c r="I55" s="26"/>
      <c r="J55" s="26"/>
      <c r="K55" s="138">
        <v>0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8">
        <v>0</v>
      </c>
      <c r="R55" s="7">
        <f t="shared" si="35"/>
        <v>0</v>
      </c>
      <c r="S55" s="3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  <c r="BI55" s="160"/>
      <c r="BJ55" s="160"/>
      <c r="BK55" s="160"/>
      <c r="BL55" s="160"/>
      <c r="BM55" s="160"/>
      <c r="BN55" s="160"/>
      <c r="BO55" s="160"/>
      <c r="BP55" s="160"/>
      <c r="BQ55" s="160"/>
      <c r="BR55" s="160"/>
      <c r="BS55" s="160"/>
      <c r="BT55" s="160"/>
      <c r="BU55" s="160"/>
      <c r="BV55" s="160"/>
      <c r="BW55" s="160"/>
      <c r="BX55" s="160"/>
      <c r="BY55" s="160"/>
    </row>
    <row r="56" spans="1:77" ht="14.25" customHeight="1">
      <c r="A56" s="31">
        <v>5210</v>
      </c>
      <c r="B56" s="99"/>
      <c r="C56" s="165"/>
      <c r="D56" s="26"/>
      <c r="E56" s="26"/>
      <c r="F56" s="26"/>
      <c r="G56" s="26"/>
      <c r="H56" s="26"/>
      <c r="I56" s="26"/>
      <c r="J56" s="26"/>
      <c r="K56" s="138">
        <v>0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8">
        <v>0</v>
      </c>
      <c r="R56" s="7">
        <f t="shared" si="35"/>
        <v>0</v>
      </c>
      <c r="S56" s="3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  <c r="BP56" s="160"/>
      <c r="BQ56" s="160"/>
      <c r="BR56" s="160"/>
      <c r="BS56" s="160"/>
      <c r="BT56" s="160"/>
      <c r="BU56" s="160"/>
      <c r="BV56" s="160"/>
      <c r="BW56" s="160"/>
      <c r="BX56" s="160"/>
      <c r="BY56" s="160"/>
    </row>
    <row r="57" spans="1:77" ht="14.25" customHeight="1">
      <c r="A57" s="31">
        <v>5339</v>
      </c>
      <c r="B57" s="99"/>
      <c r="C57" s="165"/>
      <c r="D57" s="26"/>
      <c r="E57" s="26"/>
      <c r="F57" s="26"/>
      <c r="G57" s="26"/>
      <c r="H57" s="26"/>
      <c r="I57" s="26"/>
      <c r="J57" s="26"/>
      <c r="K57" s="138">
        <v>0</v>
      </c>
      <c r="L57" s="138">
        <v>0</v>
      </c>
      <c r="M57" s="138">
        <v>0</v>
      </c>
      <c r="N57" s="138">
        <v>0</v>
      </c>
      <c r="O57" s="138">
        <v>0</v>
      </c>
      <c r="P57" s="138">
        <v>0</v>
      </c>
      <c r="Q57" s="138">
        <v>0</v>
      </c>
      <c r="R57" s="7">
        <f t="shared" si="35"/>
        <v>0</v>
      </c>
      <c r="S57" s="3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60"/>
      <c r="BR57" s="160"/>
      <c r="BS57" s="160"/>
      <c r="BT57" s="160"/>
      <c r="BU57" s="160"/>
      <c r="BV57" s="160"/>
      <c r="BW57" s="160"/>
      <c r="BX57" s="160"/>
      <c r="BY57" s="160"/>
    </row>
    <row r="58" spans="1:77" ht="14.25" customHeight="1">
      <c r="A58" s="31">
        <v>5339</v>
      </c>
      <c r="B58" s="99"/>
      <c r="C58" s="165"/>
      <c r="D58" s="26"/>
      <c r="E58" s="26"/>
      <c r="F58" s="26"/>
      <c r="G58" s="26"/>
      <c r="H58" s="26"/>
      <c r="I58" s="26"/>
      <c r="J58" s="26"/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7">
        <f t="shared" si="35"/>
        <v>0</v>
      </c>
      <c r="S58" s="3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0"/>
      <c r="BR58" s="160"/>
      <c r="BS58" s="160"/>
      <c r="BT58" s="160"/>
      <c r="BU58" s="160"/>
      <c r="BV58" s="160"/>
      <c r="BW58" s="160"/>
      <c r="BX58" s="160"/>
      <c r="BY58" s="160"/>
    </row>
    <row r="59" spans="1:77" ht="14.25" customHeight="1">
      <c r="A59" s="31">
        <v>5339</v>
      </c>
      <c r="B59" s="99"/>
      <c r="C59" s="165"/>
      <c r="D59" s="26"/>
      <c r="E59" s="26"/>
      <c r="F59" s="26"/>
      <c r="G59" s="26"/>
      <c r="H59" s="26"/>
      <c r="I59" s="26"/>
      <c r="J59" s="26"/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7">
        <f t="shared" si="35"/>
        <v>0</v>
      </c>
      <c r="S59" s="35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0"/>
      <c r="BO59" s="160"/>
      <c r="BP59" s="160"/>
      <c r="BQ59" s="160"/>
      <c r="BR59" s="160"/>
      <c r="BS59" s="160"/>
      <c r="BT59" s="160"/>
      <c r="BU59" s="160"/>
      <c r="BV59" s="160"/>
      <c r="BW59" s="160"/>
      <c r="BX59" s="160"/>
      <c r="BY59" s="160"/>
    </row>
    <row r="60" spans="1:77" ht="14.25" customHeight="1">
      <c r="A60" s="31">
        <v>5210</v>
      </c>
      <c r="B60" s="99"/>
      <c r="C60" s="165"/>
      <c r="D60" s="26"/>
      <c r="E60" s="26"/>
      <c r="F60" s="26"/>
      <c r="G60" s="26"/>
      <c r="H60" s="26"/>
      <c r="I60" s="26"/>
      <c r="J60" s="26"/>
      <c r="K60" s="138">
        <v>0</v>
      </c>
      <c r="L60" s="138">
        <v>0</v>
      </c>
      <c r="M60" s="138">
        <v>0</v>
      </c>
      <c r="N60" s="138">
        <v>0</v>
      </c>
      <c r="O60" s="138">
        <v>0</v>
      </c>
      <c r="P60" s="138">
        <v>0</v>
      </c>
      <c r="Q60" s="138">
        <v>0</v>
      </c>
      <c r="R60" s="7">
        <f t="shared" si="35"/>
        <v>0</v>
      </c>
      <c r="S60" s="35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0"/>
      <c r="BR60" s="160"/>
      <c r="BS60" s="160"/>
      <c r="BT60" s="160"/>
      <c r="BU60" s="160"/>
      <c r="BV60" s="160"/>
      <c r="BW60" s="160"/>
      <c r="BX60" s="160"/>
      <c r="BY60" s="160"/>
    </row>
    <row r="61" spans="1:77" ht="14.25" customHeight="1">
      <c r="A61" s="31"/>
      <c r="B61" s="99"/>
      <c r="C61" s="165"/>
      <c r="D61" s="26"/>
      <c r="E61" s="26"/>
      <c r="F61" s="26"/>
      <c r="G61" s="26"/>
      <c r="H61" s="26"/>
      <c r="I61" s="26"/>
      <c r="J61" s="26"/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7">
        <f t="shared" si="35"/>
        <v>0</v>
      </c>
      <c r="S61" s="35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60"/>
      <c r="BR61" s="160"/>
      <c r="BS61" s="160"/>
      <c r="BT61" s="160"/>
      <c r="BU61" s="160"/>
      <c r="BV61" s="160"/>
      <c r="BW61" s="160"/>
      <c r="BX61" s="160"/>
      <c r="BY61" s="160"/>
    </row>
    <row r="62" spans="1:77" ht="14.25" customHeight="1">
      <c r="A62" s="31"/>
      <c r="B62" s="99"/>
      <c r="C62" s="370"/>
      <c r="D62" s="371"/>
      <c r="E62" s="371"/>
      <c r="F62" s="78"/>
      <c r="G62" s="78"/>
      <c r="H62" s="78"/>
      <c r="I62" s="78"/>
      <c r="J62" s="78"/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7">
        <f t="shared" si="35"/>
        <v>0</v>
      </c>
      <c r="S62" s="35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0"/>
      <c r="BE62" s="160"/>
      <c r="BF62" s="160"/>
      <c r="BG62" s="160"/>
      <c r="BH62" s="160"/>
      <c r="BI62" s="160"/>
      <c r="BJ62" s="160"/>
      <c r="BK62" s="160"/>
      <c r="BL62" s="160"/>
      <c r="BM62" s="160"/>
      <c r="BN62" s="160"/>
      <c r="BO62" s="160"/>
      <c r="BP62" s="160"/>
      <c r="BQ62" s="160"/>
      <c r="BR62" s="160"/>
      <c r="BS62" s="160"/>
      <c r="BT62" s="160"/>
      <c r="BU62" s="160"/>
      <c r="BV62" s="160"/>
      <c r="BW62" s="160"/>
      <c r="BX62" s="160"/>
      <c r="BY62" s="160"/>
    </row>
    <row r="63" spans="1:77" ht="14.25" customHeight="1">
      <c r="A63" s="31"/>
      <c r="B63" s="99"/>
      <c r="C63" s="165"/>
      <c r="D63" s="26"/>
      <c r="E63" s="26"/>
      <c r="F63" s="26"/>
      <c r="G63" s="26"/>
      <c r="H63" s="26"/>
      <c r="I63" s="26"/>
      <c r="J63" s="26"/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7">
        <f t="shared" si="35"/>
        <v>0</v>
      </c>
      <c r="S63" s="35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0"/>
      <c r="BN63" s="160"/>
      <c r="BO63" s="160"/>
      <c r="BP63" s="160"/>
      <c r="BQ63" s="160"/>
      <c r="BR63" s="160"/>
      <c r="BS63" s="160"/>
      <c r="BT63" s="160"/>
      <c r="BU63" s="160"/>
      <c r="BV63" s="160"/>
      <c r="BW63" s="160"/>
      <c r="BX63" s="160"/>
      <c r="BY63" s="160"/>
    </row>
    <row r="64" spans="1:77" ht="14.25" customHeight="1">
      <c r="A64" s="31"/>
      <c r="B64" s="99"/>
      <c r="C64" s="165"/>
      <c r="D64" s="26"/>
      <c r="E64" s="26"/>
      <c r="F64" s="26"/>
      <c r="G64" s="26"/>
      <c r="H64" s="26"/>
      <c r="I64" s="26"/>
      <c r="J64" s="26"/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7">
        <f t="shared" si="35"/>
        <v>0</v>
      </c>
      <c r="S64" s="35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60"/>
      <c r="BM64" s="160"/>
      <c r="BN64" s="160"/>
      <c r="BO64" s="160"/>
      <c r="BP64" s="160"/>
      <c r="BQ64" s="160"/>
      <c r="BR64" s="160"/>
      <c r="BS64" s="160"/>
      <c r="BT64" s="160"/>
      <c r="BU64" s="160"/>
      <c r="BV64" s="160"/>
      <c r="BW64" s="160"/>
      <c r="BX64" s="160"/>
      <c r="BY64" s="160"/>
    </row>
    <row r="65" spans="1:77" s="159" customFormat="1">
      <c r="A65" s="31"/>
      <c r="B65" s="150" t="s">
        <v>208</v>
      </c>
      <c r="C65" s="170"/>
      <c r="D65" s="46"/>
      <c r="E65" s="46"/>
      <c r="F65" s="46"/>
      <c r="G65" s="46"/>
      <c r="H65" s="46"/>
      <c r="I65" s="46"/>
      <c r="J65" s="46"/>
      <c r="K65" s="47">
        <f>SUM(K52:K64)</f>
        <v>0</v>
      </c>
      <c r="L65" s="47">
        <f t="shared" ref="L65:Q65" si="37">SUM(L52:L64)</f>
        <v>0</v>
      </c>
      <c r="M65" s="47">
        <f t="shared" si="37"/>
        <v>0</v>
      </c>
      <c r="N65" s="47">
        <f t="shared" si="37"/>
        <v>0</v>
      </c>
      <c r="O65" s="47">
        <f t="shared" si="37"/>
        <v>0</v>
      </c>
      <c r="P65" s="47">
        <f t="shared" si="37"/>
        <v>0</v>
      </c>
      <c r="Q65" s="47">
        <f t="shared" si="37"/>
        <v>0</v>
      </c>
      <c r="R65" s="48">
        <f t="shared" si="35"/>
        <v>0</v>
      </c>
      <c r="S65" s="50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66"/>
      <c r="BN65" s="166"/>
      <c r="BO65" s="166"/>
      <c r="BP65" s="166"/>
      <c r="BQ65" s="166"/>
      <c r="BR65" s="166"/>
      <c r="BS65" s="166"/>
      <c r="BT65" s="166"/>
      <c r="BU65" s="166"/>
      <c r="BV65" s="166"/>
      <c r="BW65" s="166"/>
      <c r="BX65" s="166"/>
      <c r="BY65" s="166"/>
    </row>
    <row r="66" spans="1:77" s="159" customFormat="1">
      <c r="A66" s="31"/>
      <c r="B66" s="150"/>
      <c r="C66" s="170"/>
      <c r="D66" s="46"/>
      <c r="E66" s="46"/>
      <c r="F66" s="46"/>
      <c r="G66" s="46"/>
      <c r="H66" s="46"/>
      <c r="I66" s="46"/>
      <c r="J66" s="46"/>
      <c r="K66" s="171"/>
      <c r="L66" s="171"/>
      <c r="M66" s="171"/>
      <c r="N66" s="171"/>
      <c r="O66" s="171"/>
      <c r="P66" s="171"/>
      <c r="Q66" s="171"/>
      <c r="R66" s="171"/>
      <c r="S66" s="50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6"/>
      <c r="BN66" s="166"/>
      <c r="BO66" s="166"/>
      <c r="BP66" s="166"/>
      <c r="BQ66" s="166"/>
      <c r="BR66" s="166"/>
      <c r="BS66" s="166"/>
      <c r="BT66" s="166"/>
      <c r="BU66" s="166"/>
      <c r="BV66" s="166"/>
      <c r="BW66" s="166"/>
      <c r="BX66" s="166"/>
      <c r="BY66" s="166"/>
    </row>
    <row r="67" spans="1:77" s="159" customFormat="1" ht="14.25" customHeight="1">
      <c r="A67" s="31"/>
      <c r="B67" s="170" t="s">
        <v>209</v>
      </c>
      <c r="C67" s="150"/>
      <c r="D67" s="150"/>
      <c r="E67" s="170"/>
      <c r="F67" s="170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171"/>
      <c r="S67" s="50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66"/>
      <c r="BN67" s="166"/>
      <c r="BO67" s="166"/>
      <c r="BP67" s="166"/>
      <c r="BQ67" s="166"/>
      <c r="BR67" s="166"/>
      <c r="BS67" s="166"/>
      <c r="BT67" s="166"/>
      <c r="BU67" s="166"/>
      <c r="BV67" s="166"/>
      <c r="BW67" s="166"/>
      <c r="BX67" s="166"/>
      <c r="BY67" s="166"/>
    </row>
    <row r="68" spans="1:77" s="159" customFormat="1" ht="14.25" customHeight="1">
      <c r="A68" s="31"/>
      <c r="B68" s="150"/>
      <c r="C68" s="150"/>
      <c r="D68" s="170"/>
      <c r="E68" s="46"/>
      <c r="F68" s="46"/>
      <c r="G68" s="46"/>
      <c r="H68" s="46"/>
      <c r="I68" s="46"/>
      <c r="J68" s="46"/>
      <c r="K68" s="171"/>
      <c r="L68" s="171"/>
      <c r="M68" s="171"/>
      <c r="N68" s="171"/>
      <c r="O68" s="171"/>
      <c r="P68" s="171"/>
      <c r="Q68" s="171"/>
      <c r="R68" s="171"/>
      <c r="S68" s="50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66"/>
      <c r="BN68" s="166"/>
      <c r="BO68" s="166"/>
      <c r="BP68" s="166"/>
      <c r="BQ68" s="166"/>
      <c r="BR68" s="166"/>
      <c r="BS68" s="166"/>
      <c r="BT68" s="166"/>
      <c r="BU68" s="166"/>
      <c r="BV68" s="166"/>
      <c r="BW68" s="166"/>
      <c r="BX68" s="166"/>
      <c r="BY68" s="166"/>
    </row>
    <row r="69" spans="1:77" s="159" customFormat="1" ht="14.25" customHeight="1">
      <c r="A69" s="31"/>
      <c r="B69" s="150"/>
      <c r="C69" s="166" t="s">
        <v>210</v>
      </c>
      <c r="D69" s="170"/>
      <c r="E69" s="46"/>
      <c r="F69" s="46"/>
      <c r="G69" s="46"/>
      <c r="H69" s="46"/>
      <c r="I69" s="46"/>
      <c r="J69" s="46"/>
      <c r="K69" s="171"/>
      <c r="L69" s="171"/>
      <c r="M69" s="171"/>
      <c r="N69" s="171"/>
      <c r="O69" s="171"/>
      <c r="P69" s="171"/>
      <c r="Q69" s="171"/>
      <c r="R69" s="171"/>
      <c r="S69" s="50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BO69" s="166"/>
      <c r="BP69" s="166"/>
      <c r="BQ69" s="166"/>
      <c r="BR69" s="166"/>
      <c r="BS69" s="166"/>
      <c r="BT69" s="166"/>
      <c r="BU69" s="166"/>
      <c r="BV69" s="166"/>
      <c r="BW69" s="166"/>
      <c r="BX69" s="166"/>
      <c r="BY69" s="166"/>
    </row>
    <row r="70" spans="1:77" s="159" customFormat="1" ht="14.25" customHeight="1">
      <c r="A70" s="31"/>
      <c r="B70" s="150"/>
      <c r="C70" s="99" t="s">
        <v>72</v>
      </c>
      <c r="D70" s="170"/>
      <c r="E70" s="46"/>
      <c r="F70" s="46"/>
      <c r="G70" s="46"/>
      <c r="H70" s="46"/>
      <c r="I70" s="46"/>
      <c r="J70" s="46"/>
      <c r="K70" s="138">
        <f>'Training Subaward Name'!K79</f>
        <v>0</v>
      </c>
      <c r="L70" s="138">
        <f>'Training Subaward Name'!L79</f>
        <v>0</v>
      </c>
      <c r="M70" s="138">
        <f>'Training Subaward Name'!M79</f>
        <v>0</v>
      </c>
      <c r="N70" s="138">
        <f>'Training Subaward Name'!N79</f>
        <v>0</v>
      </c>
      <c r="O70" s="138">
        <f>'Training Subaward Name'!O79</f>
        <v>0</v>
      </c>
      <c r="P70" s="138">
        <f>'Training Subaward Name'!P79</f>
        <v>0</v>
      </c>
      <c r="Q70" s="138">
        <f>'Training Subaward Name'!Q79</f>
        <v>0</v>
      </c>
      <c r="R70" s="7">
        <f>SUM(K70:Q70)</f>
        <v>0</v>
      </c>
      <c r="S70" s="50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166"/>
      <c r="AP70" s="166"/>
      <c r="AQ70" s="166"/>
      <c r="AR70" s="166"/>
      <c r="AS70" s="166"/>
      <c r="AT70" s="166"/>
      <c r="AU70" s="166"/>
      <c r="AV70" s="166"/>
      <c r="AW70" s="166"/>
      <c r="AX70" s="166"/>
      <c r="AY70" s="166"/>
      <c r="AZ70" s="166"/>
      <c r="BA70" s="166"/>
      <c r="BB70" s="166"/>
      <c r="BC70" s="166"/>
      <c r="BD70" s="166"/>
      <c r="BE70" s="166"/>
      <c r="BF70" s="166"/>
      <c r="BG70" s="166"/>
      <c r="BH70" s="166"/>
      <c r="BI70" s="166"/>
      <c r="BJ70" s="166"/>
      <c r="BK70" s="166"/>
      <c r="BL70" s="166"/>
      <c r="BM70" s="166"/>
      <c r="BN70" s="166"/>
      <c r="BO70" s="166"/>
      <c r="BP70" s="166"/>
      <c r="BQ70" s="166"/>
      <c r="BR70" s="166"/>
      <c r="BS70" s="166"/>
      <c r="BT70" s="166"/>
      <c r="BU70" s="166"/>
      <c r="BV70" s="166"/>
      <c r="BW70" s="166"/>
      <c r="BX70" s="166"/>
      <c r="BY70" s="166"/>
    </row>
    <row r="71" spans="1:77" s="159" customFormat="1" ht="14.25" customHeight="1">
      <c r="A71" s="31"/>
      <c r="B71" s="150"/>
      <c r="C71" s="99" t="s">
        <v>73</v>
      </c>
      <c r="D71" s="87"/>
      <c r="E71" s="46"/>
      <c r="F71" s="46"/>
      <c r="G71" s="46"/>
      <c r="H71" s="46"/>
      <c r="I71" s="46"/>
      <c r="J71" s="46"/>
      <c r="K71" s="112">
        <f>'Training Subaward Name'!K80</f>
        <v>0</v>
      </c>
      <c r="L71" s="112">
        <f>'Training Subaward Name'!L80</f>
        <v>0</v>
      </c>
      <c r="M71" s="112">
        <f>'Training Subaward Name'!M80</f>
        <v>0</v>
      </c>
      <c r="N71" s="112">
        <f>'Training Subaward Name'!N80</f>
        <v>0</v>
      </c>
      <c r="O71" s="112">
        <f>'Training Subaward Name'!O80</f>
        <v>0</v>
      </c>
      <c r="P71" s="112">
        <f>'Training Subaward Name'!P80</f>
        <v>0</v>
      </c>
      <c r="Q71" s="112">
        <f>'Training Subaward Name'!Q80</f>
        <v>0</v>
      </c>
      <c r="R71" s="86">
        <f>SUM(K71:Q71)</f>
        <v>0</v>
      </c>
      <c r="S71" s="50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166"/>
      <c r="AP71" s="166"/>
      <c r="AQ71" s="166"/>
      <c r="AR71" s="166"/>
      <c r="AS71" s="166"/>
      <c r="AT71" s="166"/>
      <c r="AU71" s="166"/>
      <c r="AV71" s="166"/>
      <c r="AW71" s="166"/>
      <c r="AX71" s="166"/>
      <c r="AY71" s="166"/>
      <c r="AZ71" s="166"/>
      <c r="BA71" s="166"/>
      <c r="BB71" s="166"/>
      <c r="BC71" s="166"/>
      <c r="BD71" s="166"/>
      <c r="BE71" s="166"/>
      <c r="BF71" s="166"/>
      <c r="BG71" s="166"/>
      <c r="BH71" s="166"/>
      <c r="BI71" s="166"/>
      <c r="BJ71" s="166"/>
      <c r="BK71" s="166"/>
      <c r="BL71" s="166"/>
      <c r="BM71" s="166"/>
      <c r="BN71" s="166"/>
      <c r="BO71" s="166"/>
      <c r="BP71" s="166"/>
      <c r="BQ71" s="166"/>
      <c r="BR71" s="166"/>
      <c r="BS71" s="166"/>
      <c r="BT71" s="166"/>
      <c r="BU71" s="166"/>
      <c r="BV71" s="166"/>
      <c r="BW71" s="166"/>
      <c r="BX71" s="166"/>
      <c r="BY71" s="166"/>
    </row>
    <row r="72" spans="1:77" s="159" customFormat="1" ht="14.25" customHeight="1">
      <c r="A72" s="31"/>
      <c r="B72" s="150"/>
      <c r="C72" s="150" t="s">
        <v>74</v>
      </c>
      <c r="D72" s="170"/>
      <c r="E72" s="46"/>
      <c r="F72" s="46"/>
      <c r="G72" s="46"/>
      <c r="H72" s="46"/>
      <c r="I72" s="46"/>
      <c r="J72" s="46"/>
      <c r="K72" s="171">
        <f t="shared" ref="K72:Q72" si="38">SUM(K70:K71)</f>
        <v>0</v>
      </c>
      <c r="L72" s="171">
        <f t="shared" si="38"/>
        <v>0</v>
      </c>
      <c r="M72" s="171">
        <f t="shared" si="38"/>
        <v>0</v>
      </c>
      <c r="N72" s="171">
        <f t="shared" si="38"/>
        <v>0</v>
      </c>
      <c r="O72" s="171">
        <f t="shared" si="38"/>
        <v>0</v>
      </c>
      <c r="P72" s="171">
        <f t="shared" si="38"/>
        <v>0</v>
      </c>
      <c r="Q72" s="171">
        <f t="shared" si="38"/>
        <v>0</v>
      </c>
      <c r="R72" s="48">
        <f>SUM(K72:Q72)</f>
        <v>0</v>
      </c>
      <c r="S72" s="50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166"/>
      <c r="BG72" s="166"/>
      <c r="BH72" s="166"/>
      <c r="BI72" s="166"/>
      <c r="BJ72" s="166"/>
      <c r="BK72" s="166"/>
      <c r="BL72" s="166"/>
      <c r="BM72" s="166"/>
      <c r="BN72" s="166"/>
      <c r="BO72" s="166"/>
      <c r="BP72" s="166"/>
      <c r="BQ72" s="166"/>
      <c r="BR72" s="166"/>
      <c r="BS72" s="166"/>
      <c r="BT72" s="166"/>
      <c r="BU72" s="166"/>
      <c r="BV72" s="166"/>
      <c r="BW72" s="166"/>
      <c r="BX72" s="166"/>
      <c r="BY72" s="166"/>
    </row>
    <row r="73" spans="1:77" s="159" customFormat="1" ht="14.25" customHeight="1">
      <c r="A73" s="31"/>
      <c r="B73" s="150"/>
      <c r="C73" s="150"/>
      <c r="D73" s="170"/>
      <c r="E73" s="46"/>
      <c r="F73" s="46"/>
      <c r="G73" s="46"/>
      <c r="H73" s="46"/>
      <c r="I73" s="46"/>
      <c r="J73" s="46"/>
      <c r="K73" s="171"/>
      <c r="L73" s="171"/>
      <c r="M73" s="171"/>
      <c r="N73" s="171"/>
      <c r="O73" s="171"/>
      <c r="P73" s="171"/>
      <c r="Q73" s="171"/>
      <c r="R73" s="171"/>
      <c r="S73" s="50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166"/>
      <c r="AP73" s="166"/>
      <c r="AQ73" s="166"/>
      <c r="AR73" s="166"/>
      <c r="AS73" s="166"/>
      <c r="AT73" s="166"/>
      <c r="AU73" s="166"/>
      <c r="AV73" s="166"/>
      <c r="AW73" s="166"/>
      <c r="AX73" s="166"/>
      <c r="AY73" s="166"/>
      <c r="AZ73" s="166"/>
      <c r="BA73" s="166"/>
      <c r="BB73" s="166"/>
      <c r="BC73" s="166"/>
      <c r="BD73" s="166"/>
      <c r="BE73" s="166"/>
      <c r="BF73" s="166"/>
      <c r="BG73" s="166"/>
      <c r="BH73" s="166"/>
      <c r="BI73" s="166"/>
      <c r="BJ73" s="166"/>
      <c r="BK73" s="166"/>
      <c r="BL73" s="166"/>
      <c r="BM73" s="166"/>
      <c r="BN73" s="166"/>
      <c r="BO73" s="166"/>
      <c r="BP73" s="166"/>
      <c r="BQ73" s="166"/>
      <c r="BR73" s="166"/>
      <c r="BS73" s="166"/>
      <c r="BT73" s="166"/>
      <c r="BU73" s="166"/>
      <c r="BV73" s="166"/>
      <c r="BW73" s="166"/>
      <c r="BX73" s="166"/>
      <c r="BY73" s="166"/>
    </row>
    <row r="74" spans="1:77" s="159" customFormat="1" ht="14.25" customHeight="1">
      <c r="A74" s="31"/>
      <c r="B74" s="150"/>
      <c r="C74" s="166" t="s">
        <v>133</v>
      </c>
      <c r="D74" s="170"/>
      <c r="E74" s="46"/>
      <c r="F74" s="46"/>
      <c r="G74" s="46"/>
      <c r="H74" s="46"/>
      <c r="I74" s="46"/>
      <c r="J74" s="46"/>
      <c r="K74" s="171"/>
      <c r="L74" s="171"/>
      <c r="M74" s="171"/>
      <c r="N74" s="171"/>
      <c r="O74" s="171"/>
      <c r="P74" s="171"/>
      <c r="Q74" s="171"/>
      <c r="R74" s="171"/>
      <c r="S74" s="50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166"/>
      <c r="AP74" s="166"/>
      <c r="AQ74" s="166"/>
      <c r="AR74" s="166"/>
      <c r="AS74" s="166"/>
      <c r="AT74" s="166"/>
      <c r="AU74" s="166"/>
      <c r="AV74" s="166"/>
      <c r="AW74" s="166"/>
      <c r="AX74" s="166"/>
      <c r="AY74" s="166"/>
      <c r="AZ74" s="166"/>
      <c r="BA74" s="166"/>
      <c r="BB74" s="166"/>
      <c r="BC74" s="166"/>
      <c r="BD74" s="166"/>
      <c r="BE74" s="166"/>
      <c r="BF74" s="166"/>
      <c r="BG74" s="166"/>
      <c r="BH74" s="166"/>
      <c r="BI74" s="166"/>
      <c r="BJ74" s="166"/>
      <c r="BK74" s="166"/>
      <c r="BL74" s="166"/>
      <c r="BM74" s="166"/>
      <c r="BN74" s="166"/>
      <c r="BO74" s="166"/>
      <c r="BP74" s="166"/>
      <c r="BQ74" s="166"/>
      <c r="BR74" s="166"/>
      <c r="BS74" s="166"/>
      <c r="BT74" s="166"/>
      <c r="BU74" s="166"/>
      <c r="BV74" s="166"/>
      <c r="BW74" s="166"/>
      <c r="BX74" s="166"/>
      <c r="BY74" s="166"/>
    </row>
    <row r="75" spans="1:77" s="159" customFormat="1" ht="14.25" customHeight="1">
      <c r="A75" s="31"/>
      <c r="B75" s="150"/>
      <c r="C75" s="99" t="s">
        <v>72</v>
      </c>
      <c r="D75" s="170"/>
      <c r="E75" s="46"/>
      <c r="F75" s="46"/>
      <c r="G75" s="46"/>
      <c r="H75" s="46"/>
      <c r="I75" s="46"/>
      <c r="J75" s="46"/>
      <c r="K75" s="58">
        <v>0</v>
      </c>
      <c r="L75" s="58">
        <v>0</v>
      </c>
      <c r="M75" s="58">
        <f t="shared" ref="M75:Q76" si="39">ROUND(L75*$D$116,0)</f>
        <v>0</v>
      </c>
      <c r="N75" s="58">
        <f t="shared" si="39"/>
        <v>0</v>
      </c>
      <c r="O75" s="58">
        <f t="shared" si="39"/>
        <v>0</v>
      </c>
      <c r="P75" s="58">
        <f t="shared" si="39"/>
        <v>0</v>
      </c>
      <c r="Q75" s="58">
        <f t="shared" si="39"/>
        <v>0</v>
      </c>
      <c r="R75" s="7">
        <f>SUM(K75:Q75)</f>
        <v>0</v>
      </c>
      <c r="S75" s="50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166"/>
      <c r="AP75" s="166"/>
      <c r="AQ75" s="166"/>
      <c r="AR75" s="166"/>
      <c r="AS75" s="166"/>
      <c r="AT75" s="166"/>
      <c r="AU75" s="166"/>
      <c r="AV75" s="166"/>
      <c r="AW75" s="166"/>
      <c r="AX75" s="166"/>
      <c r="AY75" s="166"/>
      <c r="AZ75" s="166"/>
      <c r="BA75" s="166"/>
      <c r="BB75" s="166"/>
      <c r="BC75" s="166"/>
      <c r="BD75" s="166"/>
      <c r="BE75" s="166"/>
      <c r="BF75" s="166"/>
      <c r="BG75" s="166"/>
      <c r="BH75" s="166"/>
      <c r="BI75" s="166"/>
      <c r="BJ75" s="166"/>
      <c r="BK75" s="166"/>
      <c r="BL75" s="166"/>
      <c r="BM75" s="166"/>
      <c r="BN75" s="166"/>
      <c r="BO75" s="166"/>
      <c r="BP75" s="166"/>
      <c r="BQ75" s="166"/>
      <c r="BR75" s="166"/>
      <c r="BS75" s="166"/>
      <c r="BT75" s="166"/>
      <c r="BU75" s="166"/>
      <c r="BV75" s="166"/>
      <c r="BW75" s="166"/>
      <c r="BX75" s="166"/>
      <c r="BY75" s="166"/>
    </row>
    <row r="76" spans="1:77" s="159" customFormat="1" ht="14.25" customHeight="1">
      <c r="A76" s="31"/>
      <c r="B76" s="150"/>
      <c r="C76" s="99" t="s">
        <v>73</v>
      </c>
      <c r="D76" s="87"/>
      <c r="E76" s="46"/>
      <c r="F76" s="46"/>
      <c r="G76" s="46"/>
      <c r="H76" s="46"/>
      <c r="I76" s="46"/>
      <c r="J76" s="46"/>
      <c r="K76" s="112">
        <v>0</v>
      </c>
      <c r="L76" s="112">
        <v>0</v>
      </c>
      <c r="M76" s="112">
        <f t="shared" si="39"/>
        <v>0</v>
      </c>
      <c r="N76" s="112">
        <f t="shared" si="39"/>
        <v>0</v>
      </c>
      <c r="O76" s="112">
        <f t="shared" si="39"/>
        <v>0</v>
      </c>
      <c r="P76" s="112">
        <f t="shared" si="39"/>
        <v>0</v>
      </c>
      <c r="Q76" s="112">
        <f t="shared" si="39"/>
        <v>0</v>
      </c>
      <c r="R76" s="86">
        <f>SUM(K76:Q76)</f>
        <v>0</v>
      </c>
      <c r="S76" s="50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</row>
    <row r="77" spans="1:77" s="159" customFormat="1" ht="14.25" customHeight="1">
      <c r="A77" s="31"/>
      <c r="B77" s="150"/>
      <c r="C77" s="150" t="s">
        <v>74</v>
      </c>
      <c r="D77" s="170"/>
      <c r="E77" s="46"/>
      <c r="F77" s="46"/>
      <c r="G77" s="46"/>
      <c r="H77" s="46"/>
      <c r="I77" s="46"/>
      <c r="J77" s="46"/>
      <c r="K77" s="171">
        <f t="shared" ref="K77:Q77" si="40">SUM(K75:K76)</f>
        <v>0</v>
      </c>
      <c r="L77" s="171">
        <f t="shared" si="40"/>
        <v>0</v>
      </c>
      <c r="M77" s="171">
        <f t="shared" si="40"/>
        <v>0</v>
      </c>
      <c r="N77" s="171">
        <f t="shared" si="40"/>
        <v>0</v>
      </c>
      <c r="O77" s="171">
        <f t="shared" si="40"/>
        <v>0</v>
      </c>
      <c r="P77" s="171">
        <f t="shared" si="40"/>
        <v>0</v>
      </c>
      <c r="Q77" s="171">
        <f t="shared" si="40"/>
        <v>0</v>
      </c>
      <c r="R77" s="48">
        <f>SUM(K77:Q77)</f>
        <v>0</v>
      </c>
      <c r="S77" s="50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166"/>
      <c r="AP77" s="166"/>
      <c r="AQ77" s="166"/>
      <c r="AR77" s="166"/>
      <c r="AS77" s="166"/>
      <c r="AT77" s="166"/>
      <c r="AU77" s="166"/>
      <c r="AV77" s="166"/>
      <c r="AW77" s="166"/>
      <c r="AX77" s="166"/>
      <c r="AY77" s="166"/>
      <c r="AZ77" s="166"/>
      <c r="BA77" s="166"/>
      <c r="BB77" s="166"/>
      <c r="BC77" s="166"/>
      <c r="BD77" s="166"/>
      <c r="BE77" s="166"/>
      <c r="BF77" s="166"/>
      <c r="BG77" s="166"/>
      <c r="BH77" s="166"/>
      <c r="BI77" s="166"/>
      <c r="BJ77" s="166"/>
      <c r="BK77" s="166"/>
      <c r="BL77" s="166"/>
      <c r="BM77" s="166"/>
      <c r="BN77" s="166"/>
      <c r="BO77" s="166"/>
      <c r="BP77" s="166"/>
      <c r="BQ77" s="166"/>
      <c r="BR77" s="166"/>
      <c r="BS77" s="166"/>
      <c r="BT77" s="166"/>
      <c r="BU77" s="166"/>
      <c r="BV77" s="166"/>
      <c r="BW77" s="166"/>
      <c r="BX77" s="166"/>
      <c r="BY77" s="166"/>
    </row>
    <row r="78" spans="1:77" s="159" customFormat="1" ht="14.25" customHeight="1">
      <c r="A78" s="31"/>
      <c r="B78" s="150"/>
      <c r="C78" s="150"/>
      <c r="D78" s="170"/>
      <c r="E78" s="46"/>
      <c r="F78" s="46"/>
      <c r="G78" s="46"/>
      <c r="H78" s="46"/>
      <c r="I78" s="46"/>
      <c r="J78" s="46"/>
      <c r="K78" s="171"/>
      <c r="L78" s="171"/>
      <c r="M78" s="171"/>
      <c r="N78" s="171"/>
      <c r="O78" s="171"/>
      <c r="P78" s="171"/>
      <c r="Q78" s="171"/>
      <c r="R78" s="171"/>
      <c r="S78" s="50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66"/>
      <c r="BI78" s="166"/>
      <c r="BJ78" s="166"/>
      <c r="BK78" s="166"/>
      <c r="BL78" s="166"/>
      <c r="BM78" s="166"/>
      <c r="BN78" s="166"/>
      <c r="BO78" s="166"/>
      <c r="BP78" s="166"/>
      <c r="BQ78" s="166"/>
      <c r="BR78" s="166"/>
      <c r="BS78" s="166"/>
      <c r="BT78" s="166"/>
      <c r="BU78" s="166"/>
      <c r="BV78" s="166"/>
      <c r="BW78" s="166"/>
      <c r="BX78" s="166"/>
      <c r="BY78" s="166"/>
    </row>
    <row r="79" spans="1:77" s="159" customFormat="1" ht="14.25" customHeight="1">
      <c r="A79" s="31"/>
      <c r="B79" s="150"/>
      <c r="C79" s="166" t="s">
        <v>133</v>
      </c>
      <c r="D79" s="170"/>
      <c r="E79" s="46"/>
      <c r="F79" s="46"/>
      <c r="G79" s="46"/>
      <c r="H79" s="46"/>
      <c r="I79" s="46"/>
      <c r="J79" s="46"/>
      <c r="K79" s="171"/>
      <c r="L79" s="171"/>
      <c r="M79" s="171"/>
      <c r="N79" s="171"/>
      <c r="O79" s="171"/>
      <c r="P79" s="171"/>
      <c r="Q79" s="171"/>
      <c r="R79" s="171"/>
      <c r="S79" s="50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66"/>
      <c r="BI79" s="166"/>
      <c r="BJ79" s="166"/>
      <c r="BK79" s="166"/>
      <c r="BL79" s="166"/>
      <c r="BM79" s="166"/>
      <c r="BN79" s="166"/>
      <c r="BO79" s="166"/>
      <c r="BP79" s="166"/>
      <c r="BQ79" s="166"/>
      <c r="BR79" s="166"/>
      <c r="BS79" s="166"/>
      <c r="BT79" s="166"/>
      <c r="BU79" s="166"/>
      <c r="BV79" s="166"/>
      <c r="BW79" s="166"/>
      <c r="BX79" s="166"/>
      <c r="BY79" s="166"/>
    </row>
    <row r="80" spans="1:77" s="159" customFormat="1" ht="14.25" customHeight="1">
      <c r="A80" s="31"/>
      <c r="B80" s="150"/>
      <c r="C80" s="99" t="s">
        <v>72</v>
      </c>
      <c r="D80" s="170"/>
      <c r="E80" s="46"/>
      <c r="F80" s="46"/>
      <c r="G80" s="46"/>
      <c r="H80" s="46"/>
      <c r="I80" s="46"/>
      <c r="J80" s="46"/>
      <c r="K80" s="58">
        <v>0</v>
      </c>
      <c r="L80" s="58">
        <v>0</v>
      </c>
      <c r="M80" s="58">
        <f t="shared" ref="M80:Q81" si="41">ROUND(L80*$D$116,0)</f>
        <v>0</v>
      </c>
      <c r="N80" s="58">
        <f t="shared" si="41"/>
        <v>0</v>
      </c>
      <c r="O80" s="58">
        <f t="shared" si="41"/>
        <v>0</v>
      </c>
      <c r="P80" s="58">
        <f t="shared" si="41"/>
        <v>0</v>
      </c>
      <c r="Q80" s="58">
        <f t="shared" si="41"/>
        <v>0</v>
      </c>
      <c r="R80" s="7">
        <f>SUM(K80:Q80)</f>
        <v>0</v>
      </c>
      <c r="S80" s="50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6"/>
      <c r="BD80" s="166"/>
      <c r="BE80" s="166"/>
      <c r="BF80" s="166"/>
      <c r="BG80" s="166"/>
      <c r="BH80" s="166"/>
      <c r="BI80" s="166"/>
      <c r="BJ80" s="166"/>
      <c r="BK80" s="166"/>
      <c r="BL80" s="166"/>
      <c r="BM80" s="166"/>
      <c r="BN80" s="166"/>
      <c r="BO80" s="166"/>
      <c r="BP80" s="166"/>
      <c r="BQ80" s="166"/>
      <c r="BR80" s="166"/>
      <c r="BS80" s="166"/>
      <c r="BT80" s="166"/>
      <c r="BU80" s="166"/>
      <c r="BV80" s="166"/>
      <c r="BW80" s="166"/>
      <c r="BX80" s="166"/>
      <c r="BY80" s="166"/>
    </row>
    <row r="81" spans="1:77" s="159" customFormat="1" ht="14.25" customHeight="1">
      <c r="A81" s="31"/>
      <c r="B81" s="150"/>
      <c r="C81" s="99" t="s">
        <v>73</v>
      </c>
      <c r="D81" s="87"/>
      <c r="E81" s="46"/>
      <c r="F81" s="46"/>
      <c r="G81" s="46"/>
      <c r="H81" s="46"/>
      <c r="I81" s="46"/>
      <c r="J81" s="46"/>
      <c r="K81" s="112">
        <v>0</v>
      </c>
      <c r="L81" s="112">
        <v>0</v>
      </c>
      <c r="M81" s="112">
        <f t="shared" si="41"/>
        <v>0</v>
      </c>
      <c r="N81" s="112">
        <f t="shared" si="41"/>
        <v>0</v>
      </c>
      <c r="O81" s="112">
        <f t="shared" si="41"/>
        <v>0</v>
      </c>
      <c r="P81" s="112">
        <f t="shared" si="41"/>
        <v>0</v>
      </c>
      <c r="Q81" s="112">
        <f t="shared" si="41"/>
        <v>0</v>
      </c>
      <c r="R81" s="86">
        <f>SUM(K81:Q81)</f>
        <v>0</v>
      </c>
      <c r="S81" s="50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66"/>
      <c r="BI81" s="166"/>
      <c r="BJ81" s="166"/>
      <c r="BK81" s="166"/>
      <c r="BL81" s="166"/>
      <c r="BM81" s="166"/>
      <c r="BN81" s="166"/>
      <c r="BO81" s="166"/>
      <c r="BP81" s="166"/>
      <c r="BQ81" s="166"/>
      <c r="BR81" s="166"/>
      <c r="BS81" s="166"/>
      <c r="BT81" s="166"/>
      <c r="BU81" s="166"/>
      <c r="BV81" s="166"/>
      <c r="BW81" s="166"/>
      <c r="BX81" s="166"/>
      <c r="BY81" s="166"/>
    </row>
    <row r="82" spans="1:77" s="159" customFormat="1" ht="14.25" customHeight="1">
      <c r="A82" s="31"/>
      <c r="B82" s="150"/>
      <c r="C82" s="150" t="s">
        <v>74</v>
      </c>
      <c r="D82" s="170"/>
      <c r="E82" s="46"/>
      <c r="F82" s="46"/>
      <c r="G82" s="46"/>
      <c r="H82" s="46"/>
      <c r="I82" s="46"/>
      <c r="J82" s="46"/>
      <c r="K82" s="171">
        <f t="shared" ref="K82:Q82" si="42">SUM(K80:K81)</f>
        <v>0</v>
      </c>
      <c r="L82" s="171">
        <f t="shared" si="42"/>
        <v>0</v>
      </c>
      <c r="M82" s="171">
        <f t="shared" si="42"/>
        <v>0</v>
      </c>
      <c r="N82" s="171">
        <f t="shared" si="42"/>
        <v>0</v>
      </c>
      <c r="O82" s="171">
        <f t="shared" si="42"/>
        <v>0</v>
      </c>
      <c r="P82" s="171">
        <f t="shared" si="42"/>
        <v>0</v>
      </c>
      <c r="Q82" s="171">
        <f t="shared" si="42"/>
        <v>0</v>
      </c>
      <c r="R82" s="48">
        <f>SUM(K82:Q82)</f>
        <v>0</v>
      </c>
      <c r="S82" s="50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  <c r="BI82" s="166"/>
      <c r="BJ82" s="166"/>
      <c r="BK82" s="166"/>
      <c r="BL82" s="166"/>
      <c r="BM82" s="166"/>
      <c r="BN82" s="166"/>
      <c r="BO82" s="166"/>
      <c r="BP82" s="166"/>
      <c r="BQ82" s="166"/>
      <c r="BR82" s="166"/>
      <c r="BS82" s="166"/>
      <c r="BT82" s="166"/>
      <c r="BU82" s="166"/>
      <c r="BV82" s="166"/>
      <c r="BW82" s="166"/>
      <c r="BX82" s="166"/>
      <c r="BY82" s="166"/>
    </row>
    <row r="83" spans="1:77" s="159" customFormat="1" ht="14.25" customHeight="1">
      <c r="A83" s="31"/>
      <c r="B83" s="150"/>
      <c r="C83" s="150"/>
      <c r="D83" s="170"/>
      <c r="E83" s="46"/>
      <c r="F83" s="46"/>
      <c r="G83" s="46"/>
      <c r="H83" s="46"/>
      <c r="I83" s="46"/>
      <c r="J83" s="46"/>
      <c r="K83" s="171"/>
      <c r="L83" s="171"/>
      <c r="M83" s="171"/>
      <c r="N83" s="171"/>
      <c r="O83" s="171"/>
      <c r="P83" s="171"/>
      <c r="Q83" s="171"/>
      <c r="R83" s="171"/>
      <c r="S83" s="50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66"/>
      <c r="BN83" s="166"/>
      <c r="BO83" s="166"/>
      <c r="BP83" s="166"/>
      <c r="BQ83" s="166"/>
      <c r="BR83" s="166"/>
      <c r="BS83" s="166"/>
      <c r="BT83" s="166"/>
      <c r="BU83" s="166"/>
      <c r="BV83" s="166"/>
      <c r="BW83" s="166"/>
      <c r="BX83" s="166"/>
      <c r="BY83" s="166"/>
    </row>
    <row r="84" spans="1:77" s="159" customFormat="1" ht="14.25" customHeight="1">
      <c r="A84" s="31"/>
      <c r="B84" s="150"/>
      <c r="C84" s="170"/>
      <c r="D84" s="46"/>
      <c r="E84" s="46"/>
      <c r="F84" s="46"/>
      <c r="G84" s="46"/>
      <c r="H84" s="46"/>
      <c r="I84" s="46"/>
      <c r="J84" s="46"/>
      <c r="K84" s="171"/>
      <c r="L84" s="171"/>
      <c r="M84" s="171"/>
      <c r="N84" s="171"/>
      <c r="O84" s="171"/>
      <c r="P84" s="171"/>
      <c r="Q84" s="171"/>
      <c r="R84" s="171"/>
      <c r="S84" s="50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166"/>
      <c r="BM84" s="166"/>
      <c r="BN84" s="166"/>
      <c r="BO84" s="166"/>
      <c r="BP84" s="166"/>
      <c r="BQ84" s="166"/>
      <c r="BR84" s="166"/>
      <c r="BS84" s="166"/>
      <c r="BT84" s="166"/>
      <c r="BU84" s="166"/>
      <c r="BV84" s="166"/>
      <c r="BW84" s="166"/>
      <c r="BX84" s="166"/>
      <c r="BY84" s="166"/>
    </row>
    <row r="85" spans="1:77" s="159" customFormat="1" ht="15.75" customHeight="1">
      <c r="A85" s="31"/>
      <c r="B85" s="170" t="s">
        <v>75</v>
      </c>
      <c r="C85" s="170"/>
      <c r="D85" s="46"/>
      <c r="E85" s="46"/>
      <c r="F85" s="46"/>
      <c r="G85" s="46"/>
      <c r="H85" s="46"/>
      <c r="I85" s="46"/>
      <c r="J85" s="46"/>
      <c r="K85" s="330">
        <f t="shared" ref="K85:Q85" si="43">K27+K35+K40+K46+K50+K65+K72+K77+K82</f>
        <v>0</v>
      </c>
      <c r="L85" s="330">
        <f t="shared" si="43"/>
        <v>0</v>
      </c>
      <c r="M85" s="330">
        <f t="shared" si="43"/>
        <v>0</v>
      </c>
      <c r="N85" s="330">
        <f t="shared" si="43"/>
        <v>0</v>
      </c>
      <c r="O85" s="330">
        <f t="shared" si="43"/>
        <v>0</v>
      </c>
      <c r="P85" s="330">
        <f t="shared" si="43"/>
        <v>0</v>
      </c>
      <c r="Q85" s="330">
        <f t="shared" si="43"/>
        <v>0</v>
      </c>
      <c r="R85" s="7">
        <f>SUM(K85:Q85)</f>
        <v>0</v>
      </c>
      <c r="S85" s="50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  <c r="BI85" s="166"/>
      <c r="BJ85" s="166"/>
      <c r="BK85" s="166"/>
      <c r="BL85" s="166"/>
      <c r="BM85" s="166"/>
      <c r="BN85" s="166"/>
      <c r="BO85" s="166"/>
      <c r="BP85" s="166"/>
      <c r="BQ85" s="166"/>
      <c r="BR85" s="166"/>
      <c r="BS85" s="166"/>
      <c r="BT85" s="166"/>
      <c r="BU85" s="166"/>
      <c r="BV85" s="166"/>
      <c r="BW85" s="166"/>
      <c r="BX85" s="166"/>
      <c r="BY85" s="166"/>
    </row>
    <row r="86" spans="1:77" ht="15" customHeight="1">
      <c r="A86" s="31"/>
      <c r="B86" s="170" t="s">
        <v>73</v>
      </c>
      <c r="C86" s="291">
        <v>0.625</v>
      </c>
      <c r="D86" s="176"/>
      <c r="E86" s="26"/>
      <c r="F86" s="26"/>
      <c r="G86" s="26"/>
      <c r="H86" s="26"/>
      <c r="I86" s="26"/>
      <c r="J86" s="26"/>
      <c r="K86" s="7">
        <f t="shared" ref="K86:Q86" si="44">K106</f>
        <v>0</v>
      </c>
      <c r="L86" s="7">
        <f t="shared" si="44"/>
        <v>0</v>
      </c>
      <c r="M86" s="7">
        <f t="shared" si="44"/>
        <v>0</v>
      </c>
      <c r="N86" s="7">
        <f t="shared" si="44"/>
        <v>0</v>
      </c>
      <c r="O86" s="7">
        <f t="shared" si="44"/>
        <v>0</v>
      </c>
      <c r="P86" s="7">
        <f t="shared" si="44"/>
        <v>0</v>
      </c>
      <c r="Q86" s="7">
        <f t="shared" si="44"/>
        <v>0</v>
      </c>
      <c r="R86" s="86">
        <f>SUM(K86:Q86)</f>
        <v>0</v>
      </c>
      <c r="S86" s="35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160"/>
      <c r="AZ86" s="160"/>
      <c r="BA86" s="160"/>
      <c r="BB86" s="160"/>
      <c r="BC86" s="160"/>
      <c r="BD86" s="160"/>
      <c r="BE86" s="160"/>
      <c r="BF86" s="160"/>
      <c r="BG86" s="160"/>
      <c r="BH86" s="160"/>
      <c r="BI86" s="160"/>
      <c r="BJ86" s="160"/>
      <c r="BK86" s="160"/>
      <c r="BL86" s="160"/>
      <c r="BM86" s="160"/>
      <c r="BN86" s="160"/>
      <c r="BO86" s="160"/>
      <c r="BP86" s="160"/>
      <c r="BQ86" s="160"/>
      <c r="BR86" s="160"/>
      <c r="BS86" s="160"/>
      <c r="BT86" s="160"/>
      <c r="BU86" s="160"/>
      <c r="BV86" s="160"/>
      <c r="BW86" s="160"/>
      <c r="BX86" s="160"/>
      <c r="BY86" s="160"/>
    </row>
    <row r="87" spans="1:77">
      <c r="A87" s="59">
        <v>4600</v>
      </c>
      <c r="B87" s="167" t="s">
        <v>76</v>
      </c>
      <c r="C87" s="165"/>
      <c r="D87" s="26"/>
      <c r="E87" s="26"/>
      <c r="F87" s="26"/>
      <c r="G87" s="26"/>
      <c r="H87" s="26"/>
      <c r="I87" s="26"/>
      <c r="J87" s="26"/>
      <c r="K87" s="60">
        <f t="shared" ref="K87:Q87" si="45">K85+K86</f>
        <v>0</v>
      </c>
      <c r="L87" s="60">
        <f t="shared" si="45"/>
        <v>0</v>
      </c>
      <c r="M87" s="60">
        <f t="shared" si="45"/>
        <v>0</v>
      </c>
      <c r="N87" s="60">
        <f t="shared" si="45"/>
        <v>0</v>
      </c>
      <c r="O87" s="60">
        <f t="shared" si="45"/>
        <v>0</v>
      </c>
      <c r="P87" s="60">
        <f t="shared" si="45"/>
        <v>0</v>
      </c>
      <c r="Q87" s="60">
        <f t="shared" si="45"/>
        <v>0</v>
      </c>
      <c r="R87" s="48">
        <f>SUM(K87:Q87)</f>
        <v>0</v>
      </c>
      <c r="S87" s="35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160"/>
      <c r="AZ87" s="160"/>
      <c r="BA87" s="160"/>
      <c r="BB87" s="160"/>
      <c r="BC87" s="160"/>
      <c r="BD87" s="160"/>
      <c r="BE87" s="160"/>
      <c r="BF87" s="160"/>
      <c r="BG87" s="160"/>
      <c r="BH87" s="160"/>
      <c r="BI87" s="160"/>
      <c r="BJ87" s="160"/>
      <c r="BK87" s="160"/>
      <c r="BL87" s="160"/>
      <c r="BM87" s="160"/>
      <c r="BN87" s="160"/>
      <c r="BO87" s="160"/>
      <c r="BP87" s="160"/>
      <c r="BQ87" s="160"/>
      <c r="BR87" s="160"/>
      <c r="BS87" s="160"/>
      <c r="BT87" s="160"/>
      <c r="BU87" s="160"/>
      <c r="BV87" s="160"/>
      <c r="BW87" s="160"/>
      <c r="BX87" s="160"/>
      <c r="BY87" s="160"/>
    </row>
    <row r="88" spans="1:77">
      <c r="B88" s="167"/>
      <c r="C88" s="165"/>
      <c r="D88" s="26"/>
      <c r="E88" s="26"/>
      <c r="F88" s="26"/>
      <c r="G88" s="26"/>
      <c r="H88" s="26"/>
      <c r="I88" s="26"/>
      <c r="J88" s="26"/>
      <c r="K88" s="15"/>
      <c r="L88" s="15"/>
      <c r="M88" s="15"/>
      <c r="N88" s="15"/>
      <c r="O88" s="15"/>
      <c r="P88" s="15"/>
      <c r="Q88" s="15"/>
      <c r="R88" s="171"/>
      <c r="S88" s="35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160"/>
      <c r="AP88" s="160"/>
      <c r="AQ88" s="160"/>
      <c r="AR88" s="160"/>
      <c r="AS88" s="160"/>
      <c r="AT88" s="160"/>
      <c r="AU88" s="160"/>
      <c r="AV88" s="160"/>
      <c r="AW88" s="160"/>
      <c r="AX88" s="160"/>
      <c r="AY88" s="160"/>
      <c r="AZ88" s="160"/>
      <c r="BA88" s="160"/>
      <c r="BB88" s="160"/>
      <c r="BC88" s="160"/>
      <c r="BD88" s="160"/>
      <c r="BE88" s="160"/>
      <c r="BF88" s="160"/>
      <c r="BG88" s="160"/>
      <c r="BH88" s="160"/>
      <c r="BI88" s="160"/>
      <c r="BJ88" s="160"/>
      <c r="BK88" s="160"/>
      <c r="BL88" s="160"/>
      <c r="BM88" s="160"/>
      <c r="BN88" s="160"/>
      <c r="BO88" s="160"/>
      <c r="BP88" s="160"/>
      <c r="BQ88" s="160"/>
      <c r="BR88" s="160"/>
      <c r="BS88" s="160"/>
      <c r="BT88" s="160"/>
      <c r="BU88" s="160"/>
      <c r="BV88" s="160"/>
      <c r="BW88" s="160"/>
      <c r="BX88" s="160"/>
      <c r="BY88" s="160"/>
    </row>
    <row r="89" spans="1:77">
      <c r="B89" s="167"/>
      <c r="C89" s="165"/>
      <c r="D89" s="26"/>
      <c r="E89" s="26"/>
      <c r="F89" s="26"/>
      <c r="G89" s="26"/>
      <c r="H89" s="26"/>
      <c r="I89" s="26"/>
      <c r="J89" s="26"/>
      <c r="K89" s="15"/>
      <c r="L89" s="15"/>
      <c r="M89" s="15"/>
      <c r="N89" s="15"/>
      <c r="O89" s="15"/>
      <c r="P89" s="15"/>
      <c r="Q89" s="15"/>
      <c r="R89" s="171"/>
      <c r="S89" s="35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</row>
    <row r="90" spans="1:77">
      <c r="B90" s="167"/>
      <c r="C90" s="165"/>
      <c r="D90" s="26"/>
      <c r="E90" s="26"/>
      <c r="F90" s="26"/>
      <c r="G90" s="26"/>
      <c r="H90" s="26"/>
      <c r="I90" s="26"/>
      <c r="J90" s="26"/>
      <c r="K90" s="15"/>
      <c r="L90" s="15"/>
      <c r="M90" s="15"/>
      <c r="N90" s="15"/>
      <c r="O90" s="15"/>
      <c r="P90" s="15"/>
      <c r="Q90" s="15"/>
      <c r="R90" s="171"/>
      <c r="S90" s="35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160"/>
      <c r="AP90" s="160"/>
      <c r="AQ90" s="160"/>
      <c r="AR90" s="160"/>
      <c r="AS90" s="160"/>
      <c r="AT90" s="160"/>
      <c r="AU90" s="160"/>
      <c r="AV90" s="160"/>
      <c r="AW90" s="160"/>
      <c r="AX90" s="160"/>
      <c r="AY90" s="160"/>
      <c r="AZ90" s="160"/>
      <c r="BA90" s="160"/>
      <c r="BB90" s="160"/>
      <c r="BC90" s="160"/>
      <c r="BD90" s="160"/>
      <c r="BE90" s="160"/>
      <c r="BF90" s="160"/>
      <c r="BG90" s="160"/>
      <c r="BH90" s="160"/>
      <c r="BI90" s="160"/>
      <c r="BJ90" s="160"/>
      <c r="BK90" s="160"/>
      <c r="BL90" s="160"/>
      <c r="BM90" s="160"/>
      <c r="BN90" s="160"/>
      <c r="BO90" s="160"/>
      <c r="BP90" s="160"/>
      <c r="BQ90" s="160"/>
      <c r="BR90" s="160"/>
      <c r="BS90" s="160"/>
      <c r="BT90" s="160"/>
      <c r="BU90" s="160"/>
      <c r="BV90" s="160"/>
      <c r="BW90" s="160"/>
      <c r="BX90" s="160"/>
      <c r="BY90" s="160"/>
    </row>
    <row r="91" spans="1:77">
      <c r="C91" s="165"/>
      <c r="D91" s="26"/>
      <c r="E91" s="26"/>
      <c r="F91" s="26"/>
      <c r="G91" s="26"/>
      <c r="H91" s="68"/>
      <c r="I91" s="26"/>
      <c r="J91" s="68"/>
      <c r="K91" s="69"/>
      <c r="L91" s="69"/>
      <c r="M91" s="69"/>
      <c r="N91" s="69"/>
      <c r="O91" s="69"/>
      <c r="P91" s="69"/>
      <c r="Q91" s="69"/>
      <c r="R91" s="69"/>
      <c r="S91" s="35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160"/>
      <c r="AP91" s="160"/>
      <c r="AQ91" s="160"/>
      <c r="AR91" s="160"/>
      <c r="AS91" s="160"/>
      <c r="AT91" s="160"/>
      <c r="AU91" s="160"/>
      <c r="AV91" s="160"/>
      <c r="AW91" s="160"/>
      <c r="AX91" s="160"/>
      <c r="AY91" s="160"/>
      <c r="AZ91" s="160"/>
      <c r="BA91" s="160"/>
      <c r="BB91" s="160"/>
      <c r="BC91" s="160"/>
      <c r="BD91" s="160"/>
      <c r="BE91" s="160"/>
      <c r="BF91" s="160"/>
      <c r="BG91" s="160"/>
      <c r="BH91" s="160"/>
      <c r="BI91" s="160"/>
      <c r="BJ91" s="160"/>
      <c r="BK91" s="160"/>
      <c r="BL91" s="160"/>
      <c r="BM91" s="160"/>
      <c r="BN91" s="160"/>
      <c r="BO91" s="160"/>
      <c r="BP91" s="160"/>
      <c r="BQ91" s="160"/>
      <c r="BR91" s="160"/>
      <c r="BS91" s="160"/>
      <c r="BT91" s="160"/>
      <c r="BU91" s="160"/>
      <c r="BV91" s="160"/>
      <c r="BW91" s="160"/>
      <c r="BX91" s="160"/>
      <c r="BY91" s="160"/>
    </row>
    <row r="92" spans="1:77">
      <c r="C92" s="165"/>
      <c r="D92" s="26"/>
      <c r="E92" s="26"/>
      <c r="F92" s="26"/>
      <c r="G92" s="26"/>
      <c r="H92" s="73"/>
      <c r="I92" s="26"/>
      <c r="J92" s="73"/>
      <c r="K92" s="58"/>
      <c r="L92" s="58"/>
      <c r="M92" s="58"/>
      <c r="N92" s="58"/>
      <c r="O92" s="58"/>
      <c r="P92" s="58"/>
      <c r="Q92" s="58"/>
      <c r="R92" s="58"/>
      <c r="S92" s="35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160"/>
      <c r="AP92" s="160"/>
      <c r="AQ92" s="160"/>
      <c r="AR92" s="160"/>
      <c r="AS92" s="160"/>
      <c r="AT92" s="160"/>
      <c r="AU92" s="160"/>
      <c r="AV92" s="160"/>
      <c r="AW92" s="160"/>
      <c r="AX92" s="160"/>
      <c r="AY92" s="160"/>
      <c r="AZ92" s="160"/>
      <c r="BA92" s="160"/>
      <c r="BB92" s="160"/>
      <c r="BC92" s="160"/>
      <c r="BD92" s="160"/>
      <c r="BE92" s="160"/>
      <c r="BF92" s="160"/>
      <c r="BG92" s="160"/>
      <c r="BH92" s="160"/>
      <c r="BI92" s="160"/>
      <c r="BJ92" s="160"/>
      <c r="BK92" s="160"/>
      <c r="BL92" s="160"/>
      <c r="BM92" s="160"/>
      <c r="BN92" s="160"/>
      <c r="BO92" s="160"/>
      <c r="BP92" s="160"/>
      <c r="BQ92" s="160"/>
      <c r="BR92" s="160"/>
      <c r="BS92" s="160"/>
      <c r="BT92" s="160"/>
      <c r="BU92" s="160"/>
      <c r="BV92" s="160"/>
      <c r="BW92" s="160"/>
      <c r="BX92" s="160"/>
      <c r="BY92" s="160"/>
    </row>
    <row r="93" spans="1:77">
      <c r="C93" s="165"/>
      <c r="D93" s="26"/>
      <c r="E93" s="26"/>
      <c r="F93" s="175" t="s">
        <v>79</v>
      </c>
      <c r="H93" s="160"/>
      <c r="J93" s="160"/>
      <c r="K93" s="7">
        <f t="shared" ref="K93:R93" si="46">K85</f>
        <v>0</v>
      </c>
      <c r="L93" s="7">
        <f t="shared" si="46"/>
        <v>0</v>
      </c>
      <c r="M93" s="7">
        <f t="shared" si="46"/>
        <v>0</v>
      </c>
      <c r="N93" s="7">
        <f t="shared" si="46"/>
        <v>0</v>
      </c>
      <c r="O93" s="7">
        <f t="shared" si="46"/>
        <v>0</v>
      </c>
      <c r="P93" s="7">
        <f t="shared" si="46"/>
        <v>0</v>
      </c>
      <c r="Q93" s="7">
        <f t="shared" si="46"/>
        <v>0</v>
      </c>
      <c r="R93" s="7">
        <f t="shared" si="46"/>
        <v>0</v>
      </c>
      <c r="S93" s="35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160"/>
      <c r="AP93" s="160"/>
      <c r="AQ93" s="160"/>
      <c r="AR93" s="160"/>
      <c r="AS93" s="160"/>
      <c r="AT93" s="160"/>
      <c r="AU93" s="160"/>
      <c r="AV93" s="160"/>
      <c r="AW93" s="160"/>
      <c r="AX93" s="160"/>
      <c r="AY93" s="160"/>
      <c r="AZ93" s="160"/>
      <c r="BA93" s="160"/>
      <c r="BB93" s="160"/>
      <c r="BC93" s="160"/>
      <c r="BD93" s="160"/>
      <c r="BE93" s="160"/>
      <c r="BF93" s="160"/>
      <c r="BG93" s="160"/>
      <c r="BH93" s="160"/>
      <c r="BI93" s="160"/>
      <c r="BJ93" s="160"/>
      <c r="BK93" s="160"/>
      <c r="BL93" s="160"/>
      <c r="BM93" s="160"/>
      <c r="BN93" s="160"/>
      <c r="BO93" s="160"/>
      <c r="BP93" s="160"/>
      <c r="BQ93" s="160"/>
      <c r="BR93" s="160"/>
      <c r="BS93" s="160"/>
      <c r="BT93" s="160"/>
      <c r="BU93" s="160"/>
      <c r="BV93" s="160"/>
      <c r="BW93" s="160"/>
      <c r="BX93" s="160"/>
      <c r="BY93" s="160"/>
    </row>
    <row r="94" spans="1:77">
      <c r="C94" s="165"/>
      <c r="D94" s="26"/>
      <c r="E94" s="26"/>
      <c r="F94" s="165" t="s">
        <v>80</v>
      </c>
      <c r="H94" s="160"/>
      <c r="J94" s="160"/>
      <c r="S94" s="35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160"/>
      <c r="AP94" s="160"/>
      <c r="AQ94" s="160"/>
      <c r="AR94" s="160"/>
      <c r="AS94" s="160"/>
      <c r="AT94" s="160"/>
      <c r="AU94" s="160"/>
      <c r="AV94" s="160"/>
      <c r="AW94" s="160"/>
      <c r="AX94" s="160"/>
      <c r="AY94" s="160"/>
      <c r="AZ94" s="160"/>
      <c r="BA94" s="160"/>
      <c r="BB94" s="160"/>
      <c r="BC94" s="160"/>
      <c r="BD94" s="160"/>
      <c r="BE94" s="160"/>
      <c r="BF94" s="160"/>
      <c r="BG94" s="160"/>
      <c r="BH94" s="160"/>
      <c r="BI94" s="160"/>
      <c r="BJ94" s="160"/>
      <c r="BK94" s="160"/>
      <c r="BL94" s="160"/>
      <c r="BM94" s="160"/>
      <c r="BN94" s="160"/>
      <c r="BO94" s="160"/>
      <c r="BP94" s="160"/>
      <c r="BQ94" s="160"/>
      <c r="BR94" s="160"/>
      <c r="BS94" s="160"/>
      <c r="BT94" s="160"/>
      <c r="BU94" s="160"/>
      <c r="BV94" s="160"/>
      <c r="BW94" s="160"/>
      <c r="BX94" s="160"/>
      <c r="BY94" s="160"/>
    </row>
    <row r="95" spans="1:77">
      <c r="C95" s="165"/>
      <c r="D95" s="26"/>
      <c r="E95" s="26"/>
      <c r="F95" s="160"/>
      <c r="G95" s="99" t="s">
        <v>63</v>
      </c>
      <c r="H95" s="160"/>
      <c r="I95" s="99"/>
      <c r="J95" s="160"/>
      <c r="K95" s="7">
        <f t="shared" ref="K95:R95" si="47">-K40</f>
        <v>0</v>
      </c>
      <c r="L95" s="7">
        <f t="shared" si="47"/>
        <v>0</v>
      </c>
      <c r="M95" s="7">
        <f t="shared" si="47"/>
        <v>0</v>
      </c>
      <c r="N95" s="7">
        <f t="shared" si="47"/>
        <v>0</v>
      </c>
      <c r="O95" s="7">
        <f t="shared" si="47"/>
        <v>0</v>
      </c>
      <c r="P95" s="7">
        <f t="shared" si="47"/>
        <v>0</v>
      </c>
      <c r="Q95" s="7">
        <f t="shared" si="47"/>
        <v>0</v>
      </c>
      <c r="R95" s="7">
        <f t="shared" si="47"/>
        <v>0</v>
      </c>
      <c r="S95" s="35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60"/>
      <c r="BA95" s="160"/>
      <c r="BB95" s="160"/>
      <c r="BC95" s="160"/>
      <c r="BD95" s="160"/>
      <c r="BE95" s="160"/>
      <c r="BF95" s="160"/>
      <c r="BG95" s="160"/>
      <c r="BH95" s="160"/>
      <c r="BI95" s="160"/>
      <c r="BJ95" s="160"/>
      <c r="BK95" s="160"/>
      <c r="BL95" s="160"/>
      <c r="BM95" s="160"/>
      <c r="BN95" s="160"/>
      <c r="BO95" s="160"/>
      <c r="BP95" s="160"/>
      <c r="BQ95" s="160"/>
      <c r="BR95" s="160"/>
      <c r="BS95" s="160"/>
      <c r="BT95" s="160"/>
      <c r="BU95" s="160"/>
      <c r="BV95" s="160"/>
      <c r="BW95" s="160"/>
      <c r="BX95" s="160"/>
      <c r="BY95" s="160"/>
    </row>
    <row r="96" spans="1:77">
      <c r="C96" s="165"/>
      <c r="D96" s="26"/>
      <c r="E96" s="26"/>
      <c r="F96" s="160"/>
      <c r="G96" s="165" t="s">
        <v>81</v>
      </c>
      <c r="H96" s="160"/>
      <c r="I96" s="165"/>
      <c r="J96" s="160"/>
      <c r="K96" s="7">
        <f t="shared" ref="K96:Q96" si="48">-(K72)</f>
        <v>0</v>
      </c>
      <c r="L96" s="7">
        <f t="shared" si="48"/>
        <v>0</v>
      </c>
      <c r="M96" s="7">
        <f t="shared" si="48"/>
        <v>0</v>
      </c>
      <c r="N96" s="7">
        <f t="shared" si="48"/>
        <v>0</v>
      </c>
      <c r="O96" s="7">
        <f t="shared" si="48"/>
        <v>0</v>
      </c>
      <c r="P96" s="7">
        <f t="shared" si="48"/>
        <v>0</v>
      </c>
      <c r="Q96" s="7">
        <f t="shared" si="48"/>
        <v>0</v>
      </c>
      <c r="R96" s="7">
        <f>-R41</f>
        <v>0</v>
      </c>
      <c r="S96" s="35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160"/>
      <c r="AP96" s="160"/>
      <c r="AQ96" s="160"/>
      <c r="AR96" s="160"/>
      <c r="AS96" s="160"/>
      <c r="AT96" s="160"/>
      <c r="AU96" s="160"/>
      <c r="AV96" s="160"/>
      <c r="AW96" s="160"/>
      <c r="AX96" s="160"/>
      <c r="AY96" s="160"/>
      <c r="AZ96" s="160"/>
      <c r="BA96" s="160"/>
      <c r="BB96" s="160"/>
      <c r="BC96" s="160"/>
      <c r="BD96" s="160"/>
      <c r="BE96" s="160"/>
      <c r="BF96" s="160"/>
      <c r="BG96" s="160"/>
      <c r="BH96" s="160"/>
      <c r="BI96" s="160"/>
      <c r="BJ96" s="160"/>
      <c r="BK96" s="160"/>
      <c r="BL96" s="160"/>
      <c r="BM96" s="160"/>
      <c r="BN96" s="160"/>
      <c r="BO96" s="160"/>
      <c r="BP96" s="160"/>
      <c r="BQ96" s="160"/>
      <c r="BR96" s="160"/>
      <c r="BS96" s="160"/>
      <c r="BT96" s="160"/>
      <c r="BU96" s="160"/>
      <c r="BV96" s="160"/>
      <c r="BW96" s="160"/>
      <c r="BX96" s="160"/>
      <c r="BY96" s="160"/>
    </row>
    <row r="97" spans="2:77">
      <c r="C97" s="165"/>
      <c r="D97" s="26"/>
      <c r="E97" s="26"/>
      <c r="F97" s="160"/>
      <c r="G97" s="165" t="s">
        <v>82</v>
      </c>
      <c r="H97" s="160"/>
      <c r="I97" s="165"/>
      <c r="J97" s="160"/>
      <c r="K97" s="7">
        <f t="shared" ref="K97:R98" si="49">-K53</f>
        <v>0</v>
      </c>
      <c r="L97" s="7">
        <f t="shared" si="49"/>
        <v>0</v>
      </c>
      <c r="M97" s="7">
        <f t="shared" si="49"/>
        <v>0</v>
      </c>
      <c r="N97" s="7">
        <f t="shared" si="49"/>
        <v>0</v>
      </c>
      <c r="O97" s="7">
        <f t="shared" si="49"/>
        <v>0</v>
      </c>
      <c r="P97" s="7">
        <f t="shared" si="49"/>
        <v>0</v>
      </c>
      <c r="Q97" s="7">
        <f t="shared" si="49"/>
        <v>0</v>
      </c>
      <c r="R97" s="7">
        <f t="shared" si="49"/>
        <v>0</v>
      </c>
      <c r="S97" s="35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160"/>
      <c r="AP97" s="160"/>
      <c r="AQ97" s="160"/>
      <c r="AR97" s="160"/>
      <c r="AS97" s="160"/>
      <c r="AT97" s="160"/>
      <c r="AU97" s="160"/>
      <c r="AV97" s="160"/>
      <c r="AW97" s="160"/>
      <c r="AX97" s="160"/>
      <c r="AY97" s="160"/>
      <c r="AZ97" s="160"/>
      <c r="BA97" s="160"/>
      <c r="BB97" s="160"/>
      <c r="BC97" s="160"/>
      <c r="BD97" s="160"/>
      <c r="BE97" s="160"/>
      <c r="BF97" s="160"/>
      <c r="BG97" s="160"/>
      <c r="BH97" s="160"/>
      <c r="BI97" s="160"/>
      <c r="BJ97" s="160"/>
      <c r="BK97" s="160"/>
      <c r="BL97" s="160"/>
      <c r="BM97" s="160"/>
      <c r="BN97" s="160"/>
      <c r="BO97" s="160"/>
      <c r="BP97" s="160"/>
      <c r="BQ97" s="160"/>
      <c r="BR97" s="160"/>
      <c r="BS97" s="160"/>
      <c r="BT97" s="160"/>
      <c r="BU97" s="160"/>
      <c r="BV97" s="160"/>
      <c r="BW97" s="160"/>
      <c r="BX97" s="160"/>
      <c r="BY97" s="160"/>
    </row>
    <row r="98" spans="2:77">
      <c r="C98" s="165"/>
      <c r="D98" s="26"/>
      <c r="E98" s="26"/>
      <c r="F98" s="160"/>
      <c r="G98" s="165" t="s">
        <v>83</v>
      </c>
      <c r="H98" s="160"/>
      <c r="I98" s="165"/>
      <c r="J98" s="160"/>
      <c r="K98" s="7">
        <f t="shared" si="49"/>
        <v>0</v>
      </c>
      <c r="L98" s="7">
        <f t="shared" si="49"/>
        <v>0</v>
      </c>
      <c r="M98" s="7">
        <f t="shared" si="49"/>
        <v>0</v>
      </c>
      <c r="N98" s="7">
        <f t="shared" si="49"/>
        <v>0</v>
      </c>
      <c r="O98" s="7">
        <f t="shared" si="49"/>
        <v>0</v>
      </c>
      <c r="P98" s="7">
        <f t="shared" si="49"/>
        <v>0</v>
      </c>
      <c r="Q98" s="7">
        <f t="shared" si="49"/>
        <v>0</v>
      </c>
      <c r="R98" s="7">
        <f t="shared" si="49"/>
        <v>0</v>
      </c>
      <c r="S98" s="35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160"/>
      <c r="AP98" s="160"/>
      <c r="AQ98" s="160"/>
      <c r="AR98" s="160"/>
      <c r="AS98" s="160"/>
      <c r="AT98" s="160"/>
      <c r="AU98" s="160"/>
      <c r="AV98" s="160"/>
      <c r="AW98" s="160"/>
      <c r="AX98" s="160"/>
      <c r="AY98" s="160"/>
      <c r="AZ98" s="160"/>
      <c r="BA98" s="160"/>
      <c r="BB98" s="160"/>
      <c r="BC98" s="160"/>
      <c r="BD98" s="160"/>
      <c r="BE98" s="160"/>
      <c r="BF98" s="160"/>
      <c r="BG98" s="160"/>
      <c r="BH98" s="160"/>
      <c r="BI98" s="160"/>
      <c r="BJ98" s="160"/>
      <c r="BK98" s="160"/>
      <c r="BL98" s="160"/>
      <c r="BM98" s="160"/>
      <c r="BN98" s="160"/>
      <c r="BO98" s="160"/>
      <c r="BP98" s="160"/>
      <c r="BQ98" s="160"/>
      <c r="BR98" s="160"/>
      <c r="BS98" s="160"/>
      <c r="BT98" s="160"/>
      <c r="BU98" s="160"/>
      <c r="BV98" s="160"/>
      <c r="BW98" s="160"/>
      <c r="BX98" s="160"/>
      <c r="BY98" s="160"/>
    </row>
    <row r="99" spans="2:77">
      <c r="C99" s="165"/>
      <c r="D99" s="26"/>
      <c r="E99" s="26"/>
      <c r="F99" s="165" t="s">
        <v>84</v>
      </c>
      <c r="G99" s="160"/>
      <c r="H99" s="160"/>
      <c r="I99" s="160"/>
      <c r="J99" s="160"/>
      <c r="S99" s="35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160"/>
      <c r="AP99" s="160"/>
      <c r="AQ99" s="160"/>
      <c r="AR99" s="160"/>
      <c r="AS99" s="160"/>
      <c r="AT99" s="160"/>
      <c r="AU99" s="160"/>
      <c r="AV99" s="160"/>
      <c r="AW99" s="160"/>
      <c r="AX99" s="160"/>
      <c r="AY99" s="160"/>
      <c r="AZ99" s="160"/>
      <c r="BA99" s="160"/>
      <c r="BB99" s="160"/>
      <c r="BC99" s="160"/>
      <c r="BD99" s="160"/>
      <c r="BE99" s="160"/>
      <c r="BF99" s="160"/>
      <c r="BG99" s="160"/>
      <c r="BH99" s="160"/>
      <c r="BI99" s="160"/>
      <c r="BJ99" s="160"/>
      <c r="BK99" s="160"/>
      <c r="BL99" s="160"/>
      <c r="BM99" s="160"/>
      <c r="BN99" s="160"/>
      <c r="BO99" s="160"/>
      <c r="BP99" s="160"/>
      <c r="BQ99" s="160"/>
      <c r="BR99" s="160"/>
      <c r="BS99" s="160"/>
      <c r="BT99" s="160"/>
      <c r="BU99" s="160"/>
      <c r="BV99" s="160"/>
      <c r="BW99" s="160"/>
      <c r="BX99" s="160"/>
      <c r="BY99" s="160"/>
    </row>
    <row r="100" spans="2:77">
      <c r="C100" s="165"/>
      <c r="D100" s="26"/>
      <c r="E100" s="26"/>
      <c r="F100" s="160"/>
      <c r="G100" s="160" t="s">
        <v>85</v>
      </c>
      <c r="H100" s="160"/>
      <c r="I100" s="160"/>
      <c r="J100" s="160"/>
      <c r="S100" s="35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160"/>
      <c r="AP100" s="160"/>
      <c r="AQ100" s="160"/>
      <c r="AR100" s="160"/>
      <c r="AS100" s="160"/>
      <c r="AT100" s="160"/>
      <c r="AU100" s="160"/>
      <c r="AV100" s="160"/>
      <c r="AW100" s="160"/>
      <c r="AX100" s="160"/>
      <c r="AY100" s="160"/>
      <c r="AZ100" s="160"/>
      <c r="BA100" s="160"/>
      <c r="BB100" s="160"/>
      <c r="BC100" s="160"/>
      <c r="BD100" s="160"/>
      <c r="BE100" s="160"/>
      <c r="BF100" s="160"/>
      <c r="BG100" s="160"/>
      <c r="BH100" s="160"/>
      <c r="BI100" s="160"/>
      <c r="BJ100" s="160"/>
      <c r="BK100" s="160"/>
      <c r="BL100" s="160"/>
      <c r="BM100" s="160"/>
      <c r="BN100" s="160"/>
      <c r="BO100" s="160"/>
      <c r="BP100" s="160"/>
      <c r="BQ100" s="160"/>
      <c r="BR100" s="160"/>
      <c r="BS100" s="160"/>
      <c r="BT100" s="160"/>
      <c r="BU100" s="160"/>
      <c r="BV100" s="160"/>
      <c r="BW100" s="160"/>
      <c r="BX100" s="160"/>
      <c r="BY100" s="160"/>
    </row>
    <row r="101" spans="2:77">
      <c r="C101" s="165"/>
      <c r="D101" s="26"/>
      <c r="E101" s="26"/>
      <c r="F101" s="160"/>
      <c r="G101" s="160" t="s">
        <v>86</v>
      </c>
      <c r="H101" s="160"/>
      <c r="I101" s="160"/>
      <c r="J101" s="160"/>
      <c r="K101" s="58">
        <v>0</v>
      </c>
      <c r="L101" s="58">
        <v>0</v>
      </c>
      <c r="M101" s="58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35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160"/>
      <c r="AP101" s="160"/>
      <c r="AQ101" s="160"/>
      <c r="AR101" s="160"/>
      <c r="AS101" s="160"/>
      <c r="AT101" s="160"/>
      <c r="AU101" s="160"/>
      <c r="AV101" s="160"/>
      <c r="AW101" s="160"/>
      <c r="AX101" s="160"/>
      <c r="AY101" s="160"/>
      <c r="AZ101" s="160"/>
      <c r="BA101" s="160"/>
      <c r="BB101" s="160"/>
      <c r="BC101" s="160"/>
      <c r="BD101" s="160"/>
      <c r="BE101" s="160"/>
      <c r="BF101" s="160"/>
      <c r="BG101" s="160"/>
      <c r="BH101" s="160"/>
      <c r="BI101" s="160"/>
      <c r="BJ101" s="160"/>
      <c r="BK101" s="160"/>
      <c r="BL101" s="160"/>
      <c r="BM101" s="160"/>
      <c r="BN101" s="160"/>
      <c r="BO101" s="160"/>
      <c r="BP101" s="160"/>
      <c r="BQ101" s="160"/>
      <c r="BR101" s="160"/>
      <c r="BS101" s="160"/>
      <c r="BT101" s="160"/>
      <c r="BU101" s="160"/>
      <c r="BV101" s="160"/>
      <c r="BW101" s="160"/>
      <c r="BX101" s="160"/>
      <c r="BY101" s="160"/>
    </row>
    <row r="102" spans="2:77">
      <c r="C102" s="165"/>
      <c r="D102" s="26"/>
      <c r="E102" s="26"/>
      <c r="F102" s="160"/>
      <c r="G102" s="290"/>
      <c r="H102" s="160"/>
      <c r="I102" s="290"/>
      <c r="J102" s="160"/>
      <c r="S102" s="35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160"/>
      <c r="AP102" s="160"/>
      <c r="AQ102" s="160"/>
      <c r="AR102" s="160"/>
      <c r="AS102" s="160"/>
      <c r="AT102" s="160"/>
      <c r="AU102" s="160"/>
      <c r="AV102" s="160"/>
      <c r="AW102" s="160"/>
      <c r="AX102" s="160"/>
      <c r="AY102" s="160"/>
      <c r="AZ102" s="160"/>
      <c r="BA102" s="160"/>
      <c r="BB102" s="160"/>
      <c r="BC102" s="160"/>
      <c r="BD102" s="160"/>
      <c r="BE102" s="160"/>
      <c r="BF102" s="160"/>
      <c r="BG102" s="160"/>
      <c r="BH102" s="160"/>
      <c r="BI102" s="160"/>
      <c r="BJ102" s="160"/>
      <c r="BK102" s="160"/>
      <c r="BL102" s="160"/>
      <c r="BM102" s="160"/>
      <c r="BN102" s="160"/>
      <c r="BO102" s="160"/>
      <c r="BP102" s="160"/>
      <c r="BQ102" s="160"/>
      <c r="BR102" s="160"/>
      <c r="BS102" s="160"/>
      <c r="BT102" s="160"/>
      <c r="BU102" s="160"/>
      <c r="BV102" s="160"/>
      <c r="BW102" s="160"/>
      <c r="BX102" s="160"/>
      <c r="BY102" s="160"/>
    </row>
    <row r="103" spans="2:77">
      <c r="C103" s="165"/>
      <c r="D103" s="26"/>
      <c r="E103" s="26"/>
      <c r="F103" s="160"/>
      <c r="G103" s="160"/>
      <c r="H103" s="160"/>
      <c r="I103" s="160"/>
      <c r="J103" s="160"/>
      <c r="K103" s="58"/>
      <c r="L103" s="58"/>
      <c r="M103" s="58"/>
      <c r="N103" s="58"/>
      <c r="O103" s="58"/>
      <c r="P103" s="58"/>
      <c r="Q103" s="58"/>
      <c r="R103" s="58"/>
      <c r="S103" s="35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160"/>
      <c r="AZ103" s="160"/>
      <c r="BA103" s="160"/>
      <c r="BB103" s="160"/>
      <c r="BC103" s="160"/>
      <c r="BD103" s="160"/>
      <c r="BE103" s="160"/>
      <c r="BF103" s="160"/>
      <c r="BG103" s="160"/>
      <c r="BH103" s="160"/>
      <c r="BI103" s="160"/>
      <c r="BJ103" s="160"/>
      <c r="BK103" s="160"/>
      <c r="BL103" s="160"/>
      <c r="BM103" s="160"/>
      <c r="BN103" s="160"/>
      <c r="BO103" s="160"/>
      <c r="BP103" s="160"/>
      <c r="BQ103" s="160"/>
      <c r="BR103" s="160"/>
      <c r="BS103" s="160"/>
      <c r="BT103" s="160"/>
      <c r="BU103" s="160"/>
      <c r="BV103" s="160"/>
      <c r="BW103" s="160"/>
      <c r="BX103" s="160"/>
      <c r="BY103" s="160"/>
    </row>
    <row r="104" spans="2:77">
      <c r="C104" s="165"/>
      <c r="D104" s="26"/>
      <c r="E104" s="26"/>
      <c r="F104" s="160"/>
      <c r="G104" s="160"/>
      <c r="H104" s="160"/>
      <c r="I104" s="160"/>
      <c r="J104" s="160"/>
      <c r="S104" s="35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160"/>
      <c r="AP104" s="160"/>
      <c r="AQ104" s="160"/>
      <c r="AR104" s="160"/>
      <c r="AS104" s="160"/>
      <c r="AT104" s="160"/>
      <c r="AU104" s="160"/>
      <c r="AV104" s="160"/>
      <c r="AW104" s="160"/>
      <c r="AX104" s="160"/>
      <c r="AY104" s="160"/>
      <c r="AZ104" s="160"/>
      <c r="BA104" s="160"/>
      <c r="BB104" s="160"/>
      <c r="BC104" s="160"/>
      <c r="BD104" s="160"/>
      <c r="BE104" s="160"/>
      <c r="BF104" s="160"/>
      <c r="BG104" s="160"/>
      <c r="BH104" s="160"/>
      <c r="BI104" s="160"/>
      <c r="BJ104" s="160"/>
      <c r="BK104" s="160"/>
      <c r="BL104" s="160"/>
      <c r="BM104" s="160"/>
      <c r="BN104" s="160"/>
      <c r="BO104" s="160"/>
      <c r="BP104" s="160"/>
      <c r="BQ104" s="160"/>
      <c r="BR104" s="160"/>
      <c r="BS104" s="160"/>
      <c r="BT104" s="160"/>
      <c r="BU104" s="160"/>
      <c r="BV104" s="160"/>
      <c r="BW104" s="160"/>
      <c r="BX104" s="160"/>
      <c r="BY104" s="160"/>
    </row>
    <row r="105" spans="2:77">
      <c r="C105" s="165"/>
      <c r="D105" s="26"/>
      <c r="E105" s="26"/>
      <c r="F105" s="165" t="s">
        <v>87</v>
      </c>
      <c r="G105" s="160"/>
      <c r="H105" s="160"/>
      <c r="I105" s="160"/>
      <c r="J105" s="160"/>
      <c r="K105" s="7">
        <f t="shared" ref="K105:R105" si="50">SUM(K93:K104)</f>
        <v>0</v>
      </c>
      <c r="L105" s="7">
        <f t="shared" si="50"/>
        <v>0</v>
      </c>
      <c r="M105" s="7">
        <f t="shared" si="50"/>
        <v>0</v>
      </c>
      <c r="N105" s="7">
        <f t="shared" si="50"/>
        <v>0</v>
      </c>
      <c r="O105" s="7">
        <f t="shared" si="50"/>
        <v>0</v>
      </c>
      <c r="P105" s="7">
        <f t="shared" si="50"/>
        <v>0</v>
      </c>
      <c r="Q105" s="7">
        <f t="shared" si="50"/>
        <v>0</v>
      </c>
      <c r="R105" s="7">
        <f t="shared" si="50"/>
        <v>0</v>
      </c>
      <c r="S105" s="35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60"/>
      <c r="BH105" s="160"/>
      <c r="BI105" s="160"/>
      <c r="BJ105" s="160"/>
      <c r="BK105" s="160"/>
      <c r="BL105" s="160"/>
      <c r="BM105" s="160"/>
      <c r="BN105" s="160"/>
      <c r="BO105" s="160"/>
      <c r="BP105" s="160"/>
      <c r="BQ105" s="160"/>
      <c r="BR105" s="160"/>
      <c r="BS105" s="160"/>
      <c r="BT105" s="160"/>
      <c r="BU105" s="160"/>
      <c r="BV105" s="160"/>
      <c r="BW105" s="160"/>
      <c r="BX105" s="160"/>
      <c r="BY105" s="160"/>
    </row>
    <row r="106" spans="2:77">
      <c r="B106" s="177"/>
      <c r="C106" s="165"/>
      <c r="D106" s="26"/>
      <c r="E106" s="26"/>
      <c r="G106" s="160"/>
      <c r="H106" s="84"/>
      <c r="I106" s="160"/>
      <c r="J106" s="84"/>
      <c r="K106" s="7">
        <f>K105*$K$107</f>
        <v>0</v>
      </c>
      <c r="L106" s="7">
        <f>L105*$L$107</f>
        <v>0</v>
      </c>
      <c r="M106" s="7">
        <f>M105*$M$107</f>
        <v>0</v>
      </c>
      <c r="N106" s="7">
        <f>N105*$N$107</f>
        <v>0</v>
      </c>
      <c r="O106" s="7">
        <f>O105*$O$107</f>
        <v>0</v>
      </c>
      <c r="P106" s="7">
        <f>P105*$N$107</f>
        <v>0</v>
      </c>
      <c r="Q106" s="7">
        <f>Q105*$O$107</f>
        <v>0</v>
      </c>
      <c r="R106" s="7">
        <f>SUM(K106:Q106)</f>
        <v>0</v>
      </c>
      <c r="S106" s="35"/>
      <c r="T106" s="9"/>
      <c r="U106" s="9"/>
      <c r="V106" s="9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</row>
    <row r="107" spans="2:77">
      <c r="C107" s="165"/>
      <c r="D107" s="160"/>
      <c r="E107" s="160"/>
      <c r="F107" s="160" t="s">
        <v>88</v>
      </c>
      <c r="G107" s="160"/>
      <c r="H107" s="160"/>
      <c r="I107" s="160"/>
      <c r="J107" s="160"/>
      <c r="K107" s="121">
        <v>0.625</v>
      </c>
      <c r="L107" s="121">
        <v>0.625</v>
      </c>
      <c r="M107" s="121">
        <v>0.625</v>
      </c>
      <c r="N107" s="121">
        <v>0.625</v>
      </c>
      <c r="O107" s="121">
        <v>0.625</v>
      </c>
      <c r="P107" s="121">
        <v>0.625</v>
      </c>
      <c r="Q107" s="121">
        <v>0.625</v>
      </c>
      <c r="R107" s="7">
        <f>R106-R86</f>
        <v>0</v>
      </c>
      <c r="S107" s="35"/>
      <c r="T107" s="9"/>
      <c r="U107" s="9"/>
      <c r="V107" s="9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</row>
    <row r="108" spans="2:77">
      <c r="C108" s="165"/>
      <c r="D108" s="160"/>
      <c r="E108" s="160"/>
      <c r="F108" s="160"/>
      <c r="G108" s="160"/>
      <c r="H108" s="160"/>
      <c r="I108" s="160"/>
      <c r="J108" s="160"/>
      <c r="K108" s="122"/>
      <c r="L108" s="122"/>
      <c r="M108" s="122"/>
      <c r="N108" s="122"/>
      <c r="O108" s="122"/>
      <c r="P108" s="122"/>
      <c r="Q108" s="122"/>
      <c r="S108" s="35"/>
      <c r="T108" s="9"/>
      <c r="U108" s="9"/>
      <c r="V108" s="9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</row>
    <row r="109" spans="2:77">
      <c r="C109" s="165"/>
      <c r="D109" s="160"/>
      <c r="E109" s="160"/>
      <c r="F109" s="160"/>
      <c r="G109" s="362"/>
      <c r="H109" s="363"/>
      <c r="I109" s="362"/>
      <c r="J109" s="363"/>
      <c r="S109" s="35"/>
      <c r="T109" s="9"/>
      <c r="U109" s="9"/>
      <c r="V109" s="9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</row>
    <row r="110" spans="2:77">
      <c r="B110" s="13" t="s">
        <v>89</v>
      </c>
      <c r="D110" s="160" t="s">
        <v>13</v>
      </c>
      <c r="E110" s="160" t="s">
        <v>14</v>
      </c>
      <c r="F110" s="160" t="s">
        <v>15</v>
      </c>
      <c r="G110" s="160" t="s">
        <v>16</v>
      </c>
      <c r="H110" s="160" t="s">
        <v>17</v>
      </c>
      <c r="I110" s="160" t="s">
        <v>30</v>
      </c>
      <c r="J110" s="160" t="s">
        <v>31</v>
      </c>
    </row>
    <row r="111" spans="2:77">
      <c r="B111" s="99" t="s">
        <v>90</v>
      </c>
      <c r="C111" s="64" t="s">
        <v>91</v>
      </c>
      <c r="D111" s="65">
        <v>12</v>
      </c>
      <c r="E111" s="65">
        <v>12</v>
      </c>
      <c r="F111" s="65">
        <v>12</v>
      </c>
      <c r="G111" s="65">
        <v>12</v>
      </c>
      <c r="H111" s="65">
        <v>12</v>
      </c>
      <c r="I111" s="65">
        <v>12</v>
      </c>
      <c r="J111" s="65">
        <v>12</v>
      </c>
    </row>
    <row r="112" spans="2:77">
      <c r="B112" s="100" t="s">
        <v>92</v>
      </c>
      <c r="C112" s="64" t="s">
        <v>93</v>
      </c>
      <c r="D112" s="65">
        <v>0</v>
      </c>
      <c r="E112" s="65">
        <v>0</v>
      </c>
      <c r="F112" s="65">
        <v>0</v>
      </c>
      <c r="G112" s="65">
        <v>0</v>
      </c>
      <c r="H112" s="65">
        <v>0</v>
      </c>
      <c r="I112" s="65">
        <v>0</v>
      </c>
      <c r="J112" s="65">
        <v>0</v>
      </c>
      <c r="K112" s="179"/>
    </row>
    <row r="113" spans="2:18">
      <c r="K113" s="179"/>
    </row>
    <row r="114" spans="2:18">
      <c r="C114" s="64" t="s">
        <v>94</v>
      </c>
      <c r="D114" s="178">
        <f t="shared" ref="D114:J114" si="51">D111+D112</f>
        <v>12</v>
      </c>
      <c r="E114" s="178">
        <f t="shared" si="51"/>
        <v>12</v>
      </c>
      <c r="F114" s="178">
        <f t="shared" si="51"/>
        <v>12</v>
      </c>
      <c r="G114" s="178">
        <f t="shared" si="51"/>
        <v>12</v>
      </c>
      <c r="H114" s="178">
        <f t="shared" si="51"/>
        <v>12</v>
      </c>
      <c r="I114" s="178">
        <f t="shared" si="51"/>
        <v>12</v>
      </c>
      <c r="J114" s="178">
        <f t="shared" si="51"/>
        <v>12</v>
      </c>
      <c r="K114" s="179"/>
    </row>
    <row r="115" spans="2:18">
      <c r="K115" s="13"/>
      <c r="L115" s="13"/>
      <c r="M115" s="13"/>
      <c r="N115" s="13"/>
      <c r="O115" s="13"/>
      <c r="P115" s="13"/>
      <c r="Q115" s="13"/>
      <c r="R115" s="13"/>
    </row>
    <row r="116" spans="2:18">
      <c r="D116" s="289">
        <v>1.03</v>
      </c>
    </row>
    <row r="117" spans="2:18">
      <c r="D117" s="289">
        <v>1.03</v>
      </c>
    </row>
    <row r="119" spans="2:18">
      <c r="E119" s="287"/>
      <c r="F119" s="287"/>
      <c r="G119" s="287"/>
      <c r="H119" s="287"/>
      <c r="I119" s="287"/>
      <c r="J119" s="287"/>
    </row>
    <row r="120" spans="2:18">
      <c r="E120" s="287"/>
      <c r="F120" s="287"/>
      <c r="G120" s="287"/>
      <c r="H120" s="287"/>
      <c r="I120" s="287"/>
      <c r="J120" s="287"/>
    </row>
    <row r="121" spans="2:18">
      <c r="E121" s="287"/>
      <c r="F121" s="287"/>
      <c r="G121" s="287"/>
      <c r="H121" s="287"/>
      <c r="I121" s="287"/>
      <c r="J121" s="287"/>
    </row>
    <row r="122" spans="2:18">
      <c r="E122" s="287"/>
      <c r="F122" s="287"/>
      <c r="G122" s="287"/>
      <c r="H122" s="287"/>
      <c r="I122" s="287"/>
      <c r="J122" s="287"/>
    </row>
    <row r="123" spans="2:18">
      <c r="E123" s="287"/>
      <c r="F123" s="287"/>
      <c r="G123" s="287"/>
      <c r="H123" s="287"/>
      <c r="I123" s="287"/>
      <c r="J123" s="287"/>
    </row>
    <row r="126" spans="2:18">
      <c r="B126" s="165"/>
      <c r="D126" s="288"/>
      <c r="E126" s="288"/>
      <c r="F126" s="288"/>
      <c r="G126" s="288"/>
      <c r="H126" s="288"/>
      <c r="I126" s="288"/>
      <c r="J126" s="288"/>
    </row>
    <row r="127" spans="2:18">
      <c r="B127" s="165"/>
      <c r="D127" s="63"/>
      <c r="E127" s="287"/>
      <c r="F127" s="287"/>
      <c r="G127" s="287"/>
      <c r="H127" s="287"/>
      <c r="I127" s="287"/>
      <c r="J127" s="287"/>
    </row>
  </sheetData>
  <mergeCells count="1">
    <mergeCell ref="S27:X27"/>
  </mergeCells>
  <pageMargins left="0.17" right="0.17" top="0.34" bottom="0.39" header="0.24" footer="0.24"/>
  <pageSetup scale="65" orientation="landscape" r:id="rId1"/>
  <headerFooter alignWithMargins="0"/>
  <rowBreaks count="1" manualBreakCount="1">
    <brk id="66" max="1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E60D1-88D7-494E-8193-58737A73DD50}">
  <sheetPr>
    <tabColor theme="2" tint="-0.499984740745262"/>
  </sheetPr>
  <dimension ref="A1:BY130"/>
  <sheetViews>
    <sheetView topLeftCell="A32" zoomScale="90" zoomScaleNormal="90" workbookViewId="0">
      <selection activeCell="G103" sqref="G103:J103"/>
    </sheetView>
  </sheetViews>
  <sheetFormatPr defaultColWidth="9.140625" defaultRowHeight="15"/>
  <cols>
    <col min="1" max="1" width="8.140625" style="1" customWidth="1"/>
    <col min="2" max="2" width="30.140625" style="13" customWidth="1"/>
    <col min="3" max="3" width="29.85546875" style="13" customWidth="1"/>
    <col min="4" max="4" width="13.28515625" style="13" customWidth="1"/>
    <col min="5" max="5" width="12.28515625" style="13" customWidth="1"/>
    <col min="6" max="10" width="10.7109375" style="13" customWidth="1"/>
    <col min="11" max="17" width="14.42578125" style="7" bestFit="1" customWidth="1"/>
    <col min="18" max="18" width="13.140625" style="7" customWidth="1"/>
    <col min="19" max="19" width="13.140625" style="63" customWidth="1"/>
    <col min="20" max="20" width="11.140625" style="13" customWidth="1"/>
    <col min="21" max="53" width="9.140625" style="13" customWidth="1"/>
    <col min="54" max="16384" width="9.140625" style="13"/>
  </cols>
  <sheetData>
    <row r="1" spans="1:77" s="6" customFormat="1">
      <c r="A1" s="1"/>
      <c r="B1" s="2" t="s">
        <v>0</v>
      </c>
      <c r="C1" s="91"/>
      <c r="D1" s="4" t="s">
        <v>1</v>
      </c>
      <c r="E1" s="5"/>
      <c r="K1" s="7"/>
      <c r="L1" s="7"/>
      <c r="M1" s="7"/>
      <c r="N1" s="7"/>
      <c r="O1" s="7"/>
      <c r="P1" s="7"/>
      <c r="Q1" s="7"/>
      <c r="R1" s="7"/>
      <c r="S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</row>
    <row r="2" spans="1:77" s="6" customFormat="1" ht="18.75" customHeight="1">
      <c r="A2" s="1"/>
      <c r="B2" s="70" t="s">
        <v>2</v>
      </c>
      <c r="C2" s="143"/>
      <c r="D2" s="51" t="s">
        <v>4</v>
      </c>
      <c r="E2" s="126"/>
      <c r="F2" s="12"/>
      <c r="K2" s="151"/>
      <c r="L2" s="7"/>
      <c r="M2" s="7"/>
      <c r="N2" s="7"/>
      <c r="O2" s="7"/>
      <c r="P2" s="7"/>
      <c r="Q2" s="7"/>
      <c r="R2" s="7"/>
      <c r="S2" s="8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</row>
    <row r="3" spans="1:77" s="6" customFormat="1">
      <c r="A3" s="1"/>
      <c r="B3" s="71" t="s">
        <v>5</v>
      </c>
      <c r="C3" s="143"/>
      <c r="D3" s="51" t="s">
        <v>95</v>
      </c>
      <c r="K3" s="7"/>
      <c r="L3" s="7"/>
      <c r="M3" s="7"/>
      <c r="N3" s="7"/>
      <c r="O3" s="7"/>
      <c r="P3" s="7"/>
      <c r="Q3" s="7"/>
      <c r="R3" s="7"/>
      <c r="S3" s="8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77" s="6" customFormat="1">
      <c r="A4" s="1"/>
      <c r="B4" s="51" t="s">
        <v>6</v>
      </c>
      <c r="C4" s="3"/>
      <c r="D4" s="14" t="s">
        <v>96</v>
      </c>
      <c r="E4" s="129"/>
      <c r="K4" s="88"/>
      <c r="L4" s="15"/>
      <c r="M4" s="7"/>
      <c r="N4" s="7"/>
      <c r="O4" s="7"/>
      <c r="P4" s="7"/>
      <c r="Q4" s="7"/>
      <c r="R4" s="7"/>
      <c r="S4" s="16"/>
      <c r="T4" s="10"/>
      <c r="U4" s="10"/>
      <c r="V4" s="10"/>
      <c r="W4" s="10"/>
      <c r="X4" s="10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s="6" customFormat="1">
      <c r="A5" s="1"/>
      <c r="B5" s="51" t="s">
        <v>8</v>
      </c>
      <c r="C5" s="3"/>
      <c r="D5" s="14" t="s">
        <v>9</v>
      </c>
      <c r="K5" s="88"/>
      <c r="L5" s="15"/>
      <c r="M5" s="133"/>
      <c r="N5" s="7"/>
      <c r="O5" s="7"/>
      <c r="P5" s="7"/>
      <c r="Q5" s="7"/>
      <c r="R5" s="7"/>
      <c r="S5" s="16"/>
      <c r="T5" s="10"/>
      <c r="U5" s="10"/>
      <c r="V5" s="10"/>
      <c r="W5" s="10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77" s="6" customFormat="1">
      <c r="A6" s="1"/>
      <c r="B6" s="82" t="s">
        <v>10</v>
      </c>
      <c r="C6" s="83">
        <v>212100</v>
      </c>
      <c r="D6" s="14"/>
      <c r="K6" s="15"/>
      <c r="L6" s="15"/>
      <c r="M6" s="133"/>
      <c r="N6" s="7"/>
      <c r="O6" s="7"/>
      <c r="P6" s="7"/>
      <c r="Q6" s="7"/>
      <c r="R6" s="7"/>
      <c r="S6" s="16"/>
      <c r="T6" s="10"/>
      <c r="U6" s="10"/>
      <c r="V6" s="10"/>
      <c r="W6" s="10"/>
      <c r="X6" s="10"/>
      <c r="Y6" s="10"/>
      <c r="Z6" s="10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s="6" customFormat="1">
      <c r="A7" s="1"/>
      <c r="B7" s="51"/>
      <c r="C7" s="3"/>
      <c r="D7" s="14"/>
      <c r="K7" s="15"/>
      <c r="L7" s="15"/>
      <c r="M7" s="7"/>
      <c r="N7" s="7"/>
      <c r="O7" s="7"/>
      <c r="P7" s="7"/>
      <c r="Q7" s="7"/>
      <c r="R7" s="7"/>
      <c r="S7" s="16"/>
      <c r="T7" s="10"/>
      <c r="U7" s="10"/>
      <c r="V7" s="10"/>
      <c r="W7" s="10"/>
      <c r="X7" s="10"/>
      <c r="Y7" s="10"/>
      <c r="Z7" s="10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</row>
    <row r="8" spans="1:77" s="6" customFormat="1">
      <c r="A8" s="1"/>
      <c r="B8" s="51"/>
      <c r="C8" s="3"/>
      <c r="D8" s="14"/>
      <c r="K8" s="90"/>
      <c r="L8" s="15"/>
      <c r="M8" s="7"/>
      <c r="N8" s="7"/>
      <c r="O8" s="7"/>
      <c r="P8" s="7"/>
      <c r="Q8" s="7"/>
      <c r="R8" s="7"/>
      <c r="S8" s="16"/>
      <c r="T8" s="10"/>
      <c r="U8" s="10"/>
      <c r="V8" s="10"/>
      <c r="W8" s="10"/>
      <c r="X8" s="10"/>
      <c r="Y8" s="9"/>
      <c r="Z8" s="9"/>
      <c r="AA8" s="9"/>
      <c r="AB8" s="18" t="s">
        <v>13</v>
      </c>
      <c r="AC8" s="18" t="s">
        <v>14</v>
      </c>
      <c r="AD8" s="18" t="s">
        <v>15</v>
      </c>
      <c r="AE8" s="18" t="s">
        <v>16</v>
      </c>
      <c r="AF8" s="18" t="s">
        <v>17</v>
      </c>
      <c r="AG8" s="9"/>
      <c r="AH8" s="9"/>
      <c r="AI8" s="9"/>
      <c r="AJ8" s="9"/>
      <c r="AK8" s="9"/>
      <c r="AL8" s="9"/>
      <c r="AM8" s="9"/>
      <c r="AN8" s="9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</row>
    <row r="9" spans="1:77" s="6" customFormat="1">
      <c r="A9" s="1"/>
      <c r="C9" s="3"/>
      <c r="D9" s="15"/>
      <c r="K9" s="15"/>
      <c r="L9" s="15"/>
      <c r="M9" s="15"/>
      <c r="N9" s="15"/>
      <c r="O9" s="15"/>
      <c r="P9" s="15"/>
      <c r="Q9" s="15"/>
      <c r="R9" s="7"/>
      <c r="S9" s="9"/>
      <c r="T9" s="10"/>
      <c r="U9" s="10"/>
      <c r="V9" s="10"/>
      <c r="W9" s="9"/>
      <c r="X9" s="9"/>
      <c r="Y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</row>
    <row r="10" spans="1:77" s="10" customFormat="1">
      <c r="A10" s="17" t="s">
        <v>26</v>
      </c>
      <c r="B10" s="19" t="s">
        <v>27</v>
      </c>
      <c r="C10" s="18" t="s">
        <v>28</v>
      </c>
      <c r="D10" s="18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" t="s">
        <v>29</v>
      </c>
      <c r="K10" s="18" t="s">
        <v>13</v>
      </c>
      <c r="L10" s="18" t="s">
        <v>14</v>
      </c>
      <c r="M10" s="18" t="s">
        <v>15</v>
      </c>
      <c r="N10" s="18" t="s">
        <v>16</v>
      </c>
      <c r="O10" s="18" t="s">
        <v>17</v>
      </c>
      <c r="P10" s="18" t="s">
        <v>30</v>
      </c>
      <c r="Q10" s="18" t="s">
        <v>31</v>
      </c>
      <c r="R10" s="20" t="s">
        <v>32</v>
      </c>
      <c r="S10" s="22" t="s">
        <v>98</v>
      </c>
      <c r="T10" s="22" t="s">
        <v>99</v>
      </c>
      <c r="U10" s="22" t="s">
        <v>100</v>
      </c>
      <c r="V10" s="22" t="s">
        <v>101</v>
      </c>
      <c r="W10" s="22" t="s">
        <v>102</v>
      </c>
      <c r="X10" s="22" t="s">
        <v>103</v>
      </c>
      <c r="Y10" s="22" t="s">
        <v>104</v>
      </c>
      <c r="Z10" s="22" t="s">
        <v>143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77" s="10" customFormat="1">
      <c r="A11" s="17" t="s">
        <v>41</v>
      </c>
      <c r="D11" s="18" t="s">
        <v>13</v>
      </c>
      <c r="E11" s="18" t="s">
        <v>14</v>
      </c>
      <c r="F11" s="18" t="s">
        <v>15</v>
      </c>
      <c r="G11" s="18" t="s">
        <v>16</v>
      </c>
      <c r="H11" s="18" t="s">
        <v>17</v>
      </c>
      <c r="I11" s="18" t="s">
        <v>30</v>
      </c>
      <c r="J11" s="18" t="s">
        <v>31</v>
      </c>
      <c r="K11" s="35" t="s">
        <v>145</v>
      </c>
      <c r="L11" s="35" t="s">
        <v>146</v>
      </c>
      <c r="M11" s="35" t="s">
        <v>147</v>
      </c>
      <c r="N11" s="35" t="s">
        <v>148</v>
      </c>
      <c r="O11" s="35" t="s">
        <v>149</v>
      </c>
      <c r="P11" s="35" t="s">
        <v>150</v>
      </c>
      <c r="Q11" s="35" t="s">
        <v>151</v>
      </c>
      <c r="R11" s="7"/>
      <c r="S11" s="16" t="s">
        <v>42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77" s="6" customFormat="1" ht="17.25" customHeight="1">
      <c r="A12" s="1"/>
      <c r="C12" s="3"/>
      <c r="D12" s="18"/>
      <c r="E12" s="18"/>
      <c r="F12" s="18"/>
      <c r="G12" s="18"/>
      <c r="H12" s="18"/>
      <c r="I12" s="18"/>
      <c r="J12" s="18"/>
      <c r="K12" s="7"/>
      <c r="L12" s="7"/>
      <c r="M12" s="7"/>
      <c r="N12" s="7"/>
      <c r="O12" s="7"/>
      <c r="P12" s="7"/>
      <c r="Q12" s="7"/>
      <c r="R12" s="7"/>
      <c r="S12" s="16"/>
      <c r="T12" s="10"/>
      <c r="U12" s="10"/>
      <c r="V12" s="10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</row>
    <row r="13" spans="1:77" s="6" customFormat="1" ht="15.75" customHeight="1">
      <c r="A13" s="113">
        <v>5010</v>
      </c>
      <c r="B13" s="139"/>
      <c r="C13" s="33"/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7">
        <f t="shared" ref="K13:Q13" si="0">ROUND((SUM(D13*T13)*$D$105/12+SUM(D13*U13)*$D$106/12),0)</f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 t="shared" si="0"/>
        <v>0</v>
      </c>
      <c r="Q13" s="27">
        <f t="shared" si="0"/>
        <v>0</v>
      </c>
      <c r="R13" s="7">
        <f>SUM(K13:Q13)</f>
        <v>0</v>
      </c>
      <c r="S13" s="29">
        <v>0</v>
      </c>
      <c r="T13" s="30">
        <f t="shared" ref="T13:AA22" si="1">IF(S13*$D$110&gt;$C$6,$C$6,S13*$D$110)</f>
        <v>0</v>
      </c>
      <c r="U13" s="30">
        <f t="shared" si="1"/>
        <v>0</v>
      </c>
      <c r="V13" s="30">
        <f t="shared" si="1"/>
        <v>0</v>
      </c>
      <c r="W13" s="30">
        <f t="shared" si="1"/>
        <v>0</v>
      </c>
      <c r="X13" s="30">
        <f t="shared" si="1"/>
        <v>0</v>
      </c>
      <c r="Y13" s="30">
        <f t="shared" si="1"/>
        <v>0</v>
      </c>
      <c r="Z13" s="30">
        <f t="shared" si="1"/>
        <v>0</v>
      </c>
      <c r="AA13" s="30">
        <f t="shared" si="1"/>
        <v>0</v>
      </c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s="6" customFormat="1" ht="19.5" customHeight="1">
      <c r="A14" s="113">
        <v>5010</v>
      </c>
      <c r="B14" s="139"/>
      <c r="C14" s="33"/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7">
        <f t="shared" ref="K14:K21" si="2">ROUND((SUM(D14*S14)*$D$105/12+SUM(D14*T14)*$D$106/12),0)</f>
        <v>0</v>
      </c>
      <c r="L14" s="27">
        <f t="shared" ref="L14:Q21" si="3">ROUND((SUM(E14*T14)*$D$105/12+SUM(E14*U14)*$D$106/12),0)</f>
        <v>0</v>
      </c>
      <c r="M14" s="27">
        <f t="shared" si="3"/>
        <v>0</v>
      </c>
      <c r="N14" s="27">
        <f t="shared" si="3"/>
        <v>0</v>
      </c>
      <c r="O14" s="27">
        <f t="shared" si="3"/>
        <v>0</v>
      </c>
      <c r="P14" s="27">
        <f t="shared" si="3"/>
        <v>0</v>
      </c>
      <c r="Q14" s="27">
        <f t="shared" si="3"/>
        <v>0</v>
      </c>
      <c r="R14" s="7">
        <f t="shared" ref="R14:R22" si="4">SUM(K14:Q14)</f>
        <v>0</v>
      </c>
      <c r="S14" s="29">
        <v>0</v>
      </c>
      <c r="T14" s="30">
        <f t="shared" si="1"/>
        <v>0</v>
      </c>
      <c r="U14" s="30">
        <f t="shared" si="1"/>
        <v>0</v>
      </c>
      <c r="V14" s="30">
        <f t="shared" si="1"/>
        <v>0</v>
      </c>
      <c r="W14" s="30">
        <f t="shared" si="1"/>
        <v>0</v>
      </c>
      <c r="X14" s="30">
        <f t="shared" si="1"/>
        <v>0</v>
      </c>
      <c r="Y14" s="30">
        <f t="shared" si="1"/>
        <v>0</v>
      </c>
      <c r="Z14" s="30">
        <f t="shared" si="1"/>
        <v>0</v>
      </c>
      <c r="AA14" s="30">
        <f t="shared" si="1"/>
        <v>0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</row>
    <row r="15" spans="1:77" s="6" customFormat="1" ht="19.5" customHeight="1">
      <c r="A15" s="113">
        <v>5010</v>
      </c>
      <c r="B15" s="139"/>
      <c r="C15" s="24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7">
        <f t="shared" si="2"/>
        <v>0</v>
      </c>
      <c r="L15" s="27">
        <f t="shared" si="3"/>
        <v>0</v>
      </c>
      <c r="M15" s="27">
        <f t="shared" si="3"/>
        <v>0</v>
      </c>
      <c r="N15" s="27">
        <f t="shared" si="3"/>
        <v>0</v>
      </c>
      <c r="O15" s="27">
        <f t="shared" si="3"/>
        <v>0</v>
      </c>
      <c r="P15" s="27">
        <f t="shared" si="3"/>
        <v>0</v>
      </c>
      <c r="Q15" s="27">
        <f t="shared" si="3"/>
        <v>0</v>
      </c>
      <c r="R15" s="7">
        <f t="shared" si="4"/>
        <v>0</v>
      </c>
      <c r="S15" s="29">
        <v>0</v>
      </c>
      <c r="T15" s="30">
        <f t="shared" si="1"/>
        <v>0</v>
      </c>
      <c r="U15" s="30">
        <f t="shared" si="1"/>
        <v>0</v>
      </c>
      <c r="V15" s="30">
        <f t="shared" si="1"/>
        <v>0</v>
      </c>
      <c r="W15" s="30">
        <f t="shared" si="1"/>
        <v>0</v>
      </c>
      <c r="X15" s="30">
        <f t="shared" si="1"/>
        <v>0</v>
      </c>
      <c r="Y15" s="30">
        <f t="shared" si="1"/>
        <v>0</v>
      </c>
      <c r="Z15" s="30">
        <f t="shared" si="1"/>
        <v>0</v>
      </c>
      <c r="AA15" s="30">
        <f t="shared" si="1"/>
        <v>0</v>
      </c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</row>
    <row r="16" spans="1:77" s="6" customFormat="1" ht="19.5" customHeight="1">
      <c r="A16" s="113">
        <v>5010</v>
      </c>
      <c r="B16" s="139"/>
      <c r="C16" s="33"/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7">
        <f t="shared" si="2"/>
        <v>0</v>
      </c>
      <c r="L16" s="27">
        <f t="shared" si="3"/>
        <v>0</v>
      </c>
      <c r="M16" s="27">
        <f t="shared" si="3"/>
        <v>0</v>
      </c>
      <c r="N16" s="27">
        <f t="shared" si="3"/>
        <v>0</v>
      </c>
      <c r="O16" s="27">
        <f t="shared" si="3"/>
        <v>0</v>
      </c>
      <c r="P16" s="27">
        <f t="shared" si="3"/>
        <v>0</v>
      </c>
      <c r="Q16" s="27">
        <f t="shared" si="3"/>
        <v>0</v>
      </c>
      <c r="R16" s="7">
        <f t="shared" si="4"/>
        <v>0</v>
      </c>
      <c r="S16" s="29">
        <v>0</v>
      </c>
      <c r="T16" s="30">
        <f t="shared" si="1"/>
        <v>0</v>
      </c>
      <c r="U16" s="30">
        <f t="shared" si="1"/>
        <v>0</v>
      </c>
      <c r="V16" s="30">
        <f t="shared" si="1"/>
        <v>0</v>
      </c>
      <c r="W16" s="30">
        <f t="shared" si="1"/>
        <v>0</v>
      </c>
      <c r="X16" s="30">
        <f t="shared" si="1"/>
        <v>0</v>
      </c>
      <c r="Y16" s="30">
        <f t="shared" si="1"/>
        <v>0</v>
      </c>
      <c r="Z16" s="30">
        <f t="shared" si="1"/>
        <v>0</v>
      </c>
      <c r="AA16" s="30">
        <f t="shared" si="1"/>
        <v>0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</row>
    <row r="17" spans="1:77" s="6" customFormat="1" ht="19.5" customHeight="1">
      <c r="A17" s="114"/>
      <c r="B17" s="139"/>
      <c r="C17" s="24"/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7">
        <f t="shared" si="2"/>
        <v>0</v>
      </c>
      <c r="L17" s="27">
        <f t="shared" si="3"/>
        <v>0</v>
      </c>
      <c r="M17" s="27">
        <f t="shared" si="3"/>
        <v>0</v>
      </c>
      <c r="N17" s="27">
        <f t="shared" si="3"/>
        <v>0</v>
      </c>
      <c r="O17" s="27">
        <f t="shared" si="3"/>
        <v>0</v>
      </c>
      <c r="P17" s="27">
        <f t="shared" si="3"/>
        <v>0</v>
      </c>
      <c r="Q17" s="27">
        <f t="shared" si="3"/>
        <v>0</v>
      </c>
      <c r="R17" s="7">
        <f t="shared" si="4"/>
        <v>0</v>
      </c>
      <c r="S17" s="29">
        <v>0</v>
      </c>
      <c r="T17" s="30">
        <f t="shared" si="1"/>
        <v>0</v>
      </c>
      <c r="U17" s="30">
        <f t="shared" si="1"/>
        <v>0</v>
      </c>
      <c r="V17" s="30">
        <f t="shared" si="1"/>
        <v>0</v>
      </c>
      <c r="W17" s="30">
        <f t="shared" si="1"/>
        <v>0</v>
      </c>
      <c r="X17" s="30">
        <f t="shared" si="1"/>
        <v>0</v>
      </c>
      <c r="Y17" s="30">
        <f t="shared" si="1"/>
        <v>0</v>
      </c>
      <c r="Z17" s="30">
        <f t="shared" si="1"/>
        <v>0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</row>
    <row r="18" spans="1:77" s="6" customFormat="1" ht="19.5" customHeight="1">
      <c r="A18" s="114"/>
      <c r="B18" s="139"/>
      <c r="C18" s="24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7">
        <f t="shared" si="2"/>
        <v>0</v>
      </c>
      <c r="L18" s="27">
        <f t="shared" si="3"/>
        <v>0</v>
      </c>
      <c r="M18" s="27">
        <f t="shared" si="3"/>
        <v>0</v>
      </c>
      <c r="N18" s="27">
        <f t="shared" si="3"/>
        <v>0</v>
      </c>
      <c r="O18" s="27">
        <f t="shared" si="3"/>
        <v>0</v>
      </c>
      <c r="P18" s="27">
        <f t="shared" si="3"/>
        <v>0</v>
      </c>
      <c r="Q18" s="27">
        <f t="shared" si="3"/>
        <v>0</v>
      </c>
      <c r="R18" s="7">
        <f t="shared" si="4"/>
        <v>0</v>
      </c>
      <c r="S18" s="29">
        <v>0</v>
      </c>
      <c r="T18" s="30">
        <f t="shared" si="1"/>
        <v>0</v>
      </c>
      <c r="U18" s="30">
        <f t="shared" ref="U18:Z18" si="5">T18*1.05</f>
        <v>0</v>
      </c>
      <c r="V18" s="30">
        <f t="shared" si="5"/>
        <v>0</v>
      </c>
      <c r="W18" s="30">
        <f t="shared" si="5"/>
        <v>0</v>
      </c>
      <c r="X18" s="30">
        <f t="shared" si="5"/>
        <v>0</v>
      </c>
      <c r="Y18" s="30">
        <f t="shared" si="5"/>
        <v>0</v>
      </c>
      <c r="Z18" s="30">
        <f t="shared" si="5"/>
        <v>0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s="6" customFormat="1" ht="19.5" customHeight="1">
      <c r="A19" s="114"/>
      <c r="B19" s="139"/>
      <c r="C19" s="24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7">
        <f t="shared" si="2"/>
        <v>0</v>
      </c>
      <c r="L19" s="27">
        <f t="shared" si="3"/>
        <v>0</v>
      </c>
      <c r="M19" s="27">
        <f t="shared" si="3"/>
        <v>0</v>
      </c>
      <c r="N19" s="27">
        <f t="shared" si="3"/>
        <v>0</v>
      </c>
      <c r="O19" s="27">
        <f t="shared" si="3"/>
        <v>0</v>
      </c>
      <c r="P19" s="27">
        <f t="shared" si="3"/>
        <v>0</v>
      </c>
      <c r="Q19" s="27">
        <f t="shared" si="3"/>
        <v>0</v>
      </c>
      <c r="R19" s="7">
        <f t="shared" si="4"/>
        <v>0</v>
      </c>
      <c r="S19" s="29">
        <v>0</v>
      </c>
      <c r="T19" s="30">
        <f t="shared" si="1"/>
        <v>0</v>
      </c>
      <c r="U19" s="30">
        <f t="shared" si="1"/>
        <v>0</v>
      </c>
      <c r="V19" s="30">
        <f t="shared" si="1"/>
        <v>0</v>
      </c>
      <c r="W19" s="30">
        <f t="shared" si="1"/>
        <v>0</v>
      </c>
      <c r="X19" s="30">
        <f t="shared" si="1"/>
        <v>0</v>
      </c>
      <c r="Y19" s="30">
        <f t="shared" si="1"/>
        <v>0</v>
      </c>
      <c r="Z19" s="30">
        <f t="shared" si="1"/>
        <v>0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s="6" customFormat="1" ht="19.5" customHeight="1">
      <c r="A20" s="114"/>
      <c r="B20" s="32"/>
      <c r="C20" s="24"/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7">
        <f t="shared" si="2"/>
        <v>0</v>
      </c>
      <c r="L20" s="27">
        <f t="shared" si="3"/>
        <v>0</v>
      </c>
      <c r="M20" s="27">
        <f t="shared" si="3"/>
        <v>0</v>
      </c>
      <c r="N20" s="27">
        <f t="shared" si="3"/>
        <v>0</v>
      </c>
      <c r="O20" s="27">
        <f t="shared" si="3"/>
        <v>0</v>
      </c>
      <c r="P20" s="27">
        <f t="shared" si="3"/>
        <v>0</v>
      </c>
      <c r="Q20" s="27">
        <f t="shared" si="3"/>
        <v>0</v>
      </c>
      <c r="R20" s="7">
        <f t="shared" si="4"/>
        <v>0</v>
      </c>
      <c r="S20" s="29">
        <v>0</v>
      </c>
      <c r="T20" s="30">
        <f t="shared" si="1"/>
        <v>0</v>
      </c>
      <c r="U20" s="30">
        <f t="shared" ref="U20:Z20" si="6">T20*1.1</f>
        <v>0</v>
      </c>
      <c r="V20" s="30">
        <f t="shared" si="6"/>
        <v>0</v>
      </c>
      <c r="W20" s="30">
        <f t="shared" si="6"/>
        <v>0</v>
      </c>
      <c r="X20" s="30">
        <f t="shared" si="6"/>
        <v>0</v>
      </c>
      <c r="Y20" s="30">
        <f t="shared" si="6"/>
        <v>0</v>
      </c>
      <c r="Z20" s="30">
        <f t="shared" si="6"/>
        <v>0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</row>
    <row r="21" spans="1:77" s="6" customFormat="1" ht="19.5" customHeight="1">
      <c r="A21" s="114"/>
      <c r="B21" s="32"/>
      <c r="C21" s="24"/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7">
        <f t="shared" si="2"/>
        <v>0</v>
      </c>
      <c r="L21" s="27">
        <f t="shared" si="3"/>
        <v>0</v>
      </c>
      <c r="M21" s="27">
        <f t="shared" si="3"/>
        <v>0</v>
      </c>
      <c r="N21" s="27">
        <f t="shared" si="3"/>
        <v>0</v>
      </c>
      <c r="O21" s="27">
        <f t="shared" si="3"/>
        <v>0</v>
      </c>
      <c r="P21" s="27">
        <f t="shared" si="3"/>
        <v>0</v>
      </c>
      <c r="Q21" s="27">
        <f t="shared" si="3"/>
        <v>0</v>
      </c>
      <c r="R21" s="7">
        <f t="shared" si="4"/>
        <v>0</v>
      </c>
      <c r="S21" s="29">
        <v>0</v>
      </c>
      <c r="T21" s="30">
        <f t="shared" si="1"/>
        <v>0</v>
      </c>
      <c r="U21" s="30">
        <f t="shared" si="1"/>
        <v>0</v>
      </c>
      <c r="V21" s="30">
        <f t="shared" si="1"/>
        <v>0</v>
      </c>
      <c r="W21" s="30">
        <f t="shared" si="1"/>
        <v>0</v>
      </c>
      <c r="X21" s="30">
        <f t="shared" si="1"/>
        <v>0</v>
      </c>
      <c r="Y21" s="30">
        <f t="shared" si="1"/>
        <v>0</v>
      </c>
      <c r="Z21" s="30">
        <f t="shared" si="1"/>
        <v>0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</row>
    <row r="22" spans="1:77" s="6" customFormat="1" ht="19.5" customHeight="1">
      <c r="A22" s="114"/>
      <c r="B22" s="32"/>
      <c r="C22" s="24"/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7">
        <f t="shared" ref="K22:Q22" si="7">ROUND((SUM(D22*T22)*$D$105/12+SUM(D22*U22)*$D$106/12),0)</f>
        <v>0</v>
      </c>
      <c r="L22" s="27">
        <f t="shared" si="7"/>
        <v>0</v>
      </c>
      <c r="M22" s="27">
        <f t="shared" si="7"/>
        <v>0</v>
      </c>
      <c r="N22" s="27">
        <f t="shared" si="7"/>
        <v>0</v>
      </c>
      <c r="O22" s="27">
        <f t="shared" si="7"/>
        <v>0</v>
      </c>
      <c r="P22" s="27">
        <f t="shared" si="7"/>
        <v>0</v>
      </c>
      <c r="Q22" s="27">
        <f t="shared" si="7"/>
        <v>0</v>
      </c>
      <c r="R22" s="7">
        <f t="shared" si="4"/>
        <v>0</v>
      </c>
      <c r="S22" s="29">
        <v>0</v>
      </c>
      <c r="T22" s="30">
        <f t="shared" si="1"/>
        <v>0</v>
      </c>
      <c r="U22" s="30">
        <f t="shared" si="1"/>
        <v>0</v>
      </c>
      <c r="V22" s="30">
        <f t="shared" si="1"/>
        <v>0</v>
      </c>
      <c r="W22" s="30">
        <f t="shared" si="1"/>
        <v>0</v>
      </c>
      <c r="X22" s="30">
        <f t="shared" si="1"/>
        <v>0</v>
      </c>
      <c r="Y22" s="30">
        <f t="shared" si="1"/>
        <v>0</v>
      </c>
      <c r="Z22" s="30">
        <f t="shared" si="1"/>
        <v>0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</row>
    <row r="23" spans="1:77" s="6" customFormat="1">
      <c r="A23" s="114"/>
      <c r="C23" s="3"/>
      <c r="D23" s="26"/>
      <c r="E23" s="26"/>
      <c r="F23" s="26"/>
      <c r="G23" s="26"/>
      <c r="H23" s="26"/>
      <c r="I23" s="26"/>
      <c r="J23" s="26"/>
      <c r="K23" s="7"/>
      <c r="L23" s="7"/>
      <c r="M23" s="7"/>
      <c r="N23" s="7"/>
      <c r="O23" s="7"/>
      <c r="P23" s="7"/>
      <c r="Q23" s="7"/>
      <c r="R23" s="7"/>
      <c r="S23" s="35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s="6" customFormat="1">
      <c r="A24" s="31"/>
      <c r="B24" s="3" t="s">
        <v>174</v>
      </c>
      <c r="C24" s="3"/>
      <c r="D24" s="26"/>
      <c r="E24" s="26"/>
      <c r="F24" s="26"/>
      <c r="G24" s="26"/>
      <c r="H24" s="26"/>
      <c r="I24" s="26"/>
      <c r="J24" s="26"/>
      <c r="K24" s="7">
        <f t="shared" ref="K24:Q24" si="8">SUM(K13:K22)</f>
        <v>0</v>
      </c>
      <c r="L24" s="7">
        <f t="shared" si="8"/>
        <v>0</v>
      </c>
      <c r="M24" s="7">
        <f t="shared" si="8"/>
        <v>0</v>
      </c>
      <c r="N24" s="7">
        <f t="shared" si="8"/>
        <v>0</v>
      </c>
      <c r="O24" s="7">
        <f t="shared" si="8"/>
        <v>0</v>
      </c>
      <c r="P24" s="7">
        <f t="shared" si="8"/>
        <v>0</v>
      </c>
      <c r="Q24" s="7">
        <f t="shared" si="8"/>
        <v>0</v>
      </c>
      <c r="R24" s="7">
        <f>SUM(K24:Q24)</f>
        <v>0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s="75" customFormat="1">
      <c r="A25" s="74">
        <v>5190</v>
      </c>
      <c r="B25" s="96" t="s">
        <v>52</v>
      </c>
      <c r="C25" s="96"/>
      <c r="D25" s="182">
        <v>0.187</v>
      </c>
      <c r="E25" s="182">
        <v>0.187</v>
      </c>
      <c r="F25" s="182">
        <v>0.187</v>
      </c>
      <c r="G25" s="182">
        <v>0.187</v>
      </c>
      <c r="H25" s="182">
        <v>0.187</v>
      </c>
      <c r="I25" s="182">
        <v>0.187</v>
      </c>
      <c r="J25" s="182">
        <v>0.187</v>
      </c>
      <c r="K25" s="183">
        <f t="shared" ref="K25:Q25" si="9">K24*D25</f>
        <v>0</v>
      </c>
      <c r="L25" s="183">
        <f t="shared" si="9"/>
        <v>0</v>
      </c>
      <c r="M25" s="183">
        <f t="shared" si="9"/>
        <v>0</v>
      </c>
      <c r="N25" s="183">
        <f t="shared" si="9"/>
        <v>0</v>
      </c>
      <c r="O25" s="183">
        <f t="shared" si="9"/>
        <v>0</v>
      </c>
      <c r="P25" s="183">
        <f t="shared" si="9"/>
        <v>0</v>
      </c>
      <c r="Q25" s="183">
        <f t="shared" si="9"/>
        <v>0</v>
      </c>
      <c r="R25" s="79">
        <f>SUM(K25:Q25)</f>
        <v>0</v>
      </c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</row>
    <row r="26" spans="1:77" s="75" customFormat="1" ht="15.75" thickBot="1">
      <c r="A26" s="74">
        <v>5191</v>
      </c>
      <c r="B26" s="96" t="s">
        <v>53</v>
      </c>
      <c r="C26" s="96"/>
      <c r="D26" s="182">
        <v>0.09</v>
      </c>
      <c r="E26" s="182">
        <v>0.09</v>
      </c>
      <c r="F26" s="182">
        <v>0.09</v>
      </c>
      <c r="G26" s="182">
        <v>0.09</v>
      </c>
      <c r="H26" s="182">
        <v>0.09</v>
      </c>
      <c r="I26" s="182">
        <v>0.09</v>
      </c>
      <c r="J26" s="182">
        <v>0.09</v>
      </c>
      <c r="K26" s="301">
        <v>0</v>
      </c>
      <c r="L26" s="301">
        <v>0</v>
      </c>
      <c r="M26" s="301">
        <v>0</v>
      </c>
      <c r="N26" s="301">
        <v>0</v>
      </c>
      <c r="O26" s="301">
        <v>0</v>
      </c>
      <c r="P26" s="301">
        <v>0</v>
      </c>
      <c r="Q26" s="301">
        <v>0</v>
      </c>
      <c r="R26" s="79">
        <f>SUM(K26:Q26)</f>
        <v>0</v>
      </c>
      <c r="S26" s="302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</row>
    <row r="27" spans="1:77" s="51" customFormat="1">
      <c r="A27" s="31"/>
      <c r="B27" s="45" t="s">
        <v>162</v>
      </c>
      <c r="C27" s="45"/>
      <c r="D27" s="46"/>
      <c r="E27" s="46"/>
      <c r="F27" s="46"/>
      <c r="G27" s="46"/>
      <c r="H27" s="46"/>
      <c r="I27" s="46"/>
      <c r="J27" s="46"/>
      <c r="K27" s="47">
        <f t="shared" ref="K27:Q27" si="10">SUM(K24:K26)</f>
        <v>0</v>
      </c>
      <c r="L27" s="47">
        <f t="shared" si="10"/>
        <v>0</v>
      </c>
      <c r="M27" s="47">
        <f t="shared" si="10"/>
        <v>0</v>
      </c>
      <c r="N27" s="47">
        <f t="shared" si="10"/>
        <v>0</v>
      </c>
      <c r="O27" s="47">
        <f t="shared" si="10"/>
        <v>0</v>
      </c>
      <c r="P27" s="47">
        <f t="shared" si="10"/>
        <v>0</v>
      </c>
      <c r="Q27" s="47">
        <f t="shared" si="10"/>
        <v>0</v>
      </c>
      <c r="R27" s="48">
        <f>SUM(K27:O27)</f>
        <v>0</v>
      </c>
      <c r="S27" s="399" t="s">
        <v>117</v>
      </c>
      <c r="T27" s="400"/>
      <c r="U27" s="400"/>
      <c r="V27" s="400"/>
      <c r="W27" s="400"/>
      <c r="X27" s="401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</row>
    <row r="28" spans="1:77" s="6" customFormat="1">
      <c r="A28" s="31"/>
      <c r="B28" s="3"/>
      <c r="C28" s="3"/>
      <c r="D28" s="26"/>
      <c r="E28" s="26"/>
      <c r="F28" s="26"/>
      <c r="G28" s="26"/>
      <c r="H28" s="26"/>
      <c r="I28" s="26"/>
      <c r="J28" s="26"/>
      <c r="K28" s="7"/>
      <c r="L28" s="7"/>
      <c r="M28" s="7"/>
      <c r="N28" s="7"/>
      <c r="O28" s="7"/>
      <c r="P28" s="7"/>
      <c r="Q28" s="7"/>
      <c r="R28" s="7"/>
      <c r="S28" s="101"/>
      <c r="T28" s="102" t="s">
        <v>97</v>
      </c>
      <c r="U28" s="102" t="s">
        <v>98</v>
      </c>
      <c r="V28" s="102" t="s">
        <v>99</v>
      </c>
      <c r="W28" s="102" t="s">
        <v>100</v>
      </c>
      <c r="X28" s="102" t="s">
        <v>101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</row>
    <row r="29" spans="1:77" s="6" customFormat="1">
      <c r="A29" s="31"/>
      <c r="B29" s="3"/>
      <c r="C29" s="3"/>
      <c r="D29" s="26"/>
      <c r="E29" s="26"/>
      <c r="F29" s="26"/>
      <c r="G29" s="26"/>
      <c r="H29" s="26"/>
      <c r="I29" s="26"/>
      <c r="J29" s="26"/>
      <c r="K29" s="7"/>
      <c r="L29" s="7"/>
      <c r="M29" s="7"/>
      <c r="N29" s="7"/>
      <c r="O29" s="7"/>
      <c r="P29" s="7"/>
      <c r="Q29" s="7"/>
      <c r="R29" s="7"/>
      <c r="S29" s="106">
        <f t="shared" ref="S29:S38" si="11">+B13</f>
        <v>0</v>
      </c>
      <c r="T29" s="104">
        <f>(S13/12*$D$107)+(T13/12*$D$108)</f>
        <v>0</v>
      </c>
      <c r="U29" s="104">
        <f>(T13/12*$D$107)+(U13/12*$D$108)</f>
        <v>0</v>
      </c>
      <c r="V29" s="104">
        <f>(U13/12*$D$107)+(V13/12*$D$108)</f>
        <v>0</v>
      </c>
      <c r="W29" s="104">
        <f>(V13/12*$D$107)+(W13/12*$D$108)</f>
        <v>0</v>
      </c>
      <c r="X29" s="105">
        <f>(W13/12*$D$107)+(X13/12*$D$108)</f>
        <v>0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</row>
    <row r="30" spans="1:77" s="6" customFormat="1" ht="19.5" customHeight="1">
      <c r="A30" s="31"/>
      <c r="B30" s="19" t="s">
        <v>55</v>
      </c>
      <c r="C30" s="3"/>
      <c r="D30" s="26"/>
      <c r="E30" s="26"/>
      <c r="F30" s="26"/>
      <c r="G30" s="26"/>
      <c r="H30" s="26"/>
      <c r="I30" s="26"/>
      <c r="J30" s="26"/>
      <c r="K30" s="7"/>
      <c r="L30" s="7"/>
      <c r="M30" s="7"/>
      <c r="N30" s="7"/>
      <c r="O30" s="7"/>
      <c r="P30" s="7"/>
      <c r="Q30" s="7"/>
      <c r="R30" s="7"/>
      <c r="S30" s="106">
        <f t="shared" si="11"/>
        <v>0</v>
      </c>
      <c r="T30" s="104">
        <f t="shared" ref="T30:X38" si="12">(S14/12*$D$107)+(T14/12*$D$108)</f>
        <v>0</v>
      </c>
      <c r="U30" s="104">
        <f t="shared" si="12"/>
        <v>0</v>
      </c>
      <c r="V30" s="104">
        <f t="shared" si="12"/>
        <v>0</v>
      </c>
      <c r="W30" s="104">
        <f t="shared" si="12"/>
        <v>0</v>
      </c>
      <c r="X30" s="105">
        <f t="shared" si="12"/>
        <v>0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</row>
    <row r="31" spans="1:77" s="6" customFormat="1" ht="19.5" customHeight="1">
      <c r="A31" s="31"/>
      <c r="B31" s="19"/>
      <c r="C31" s="3"/>
      <c r="D31" s="26"/>
      <c r="E31" s="26"/>
      <c r="F31" s="26"/>
      <c r="G31" s="26"/>
      <c r="H31" s="26"/>
      <c r="I31" s="26"/>
      <c r="J31" s="26"/>
      <c r="K31" s="7"/>
      <c r="L31" s="7"/>
      <c r="M31" s="7"/>
      <c r="N31" s="7"/>
      <c r="O31" s="7"/>
      <c r="P31" s="7"/>
      <c r="Q31" s="7"/>
      <c r="R31" s="7"/>
      <c r="S31" s="106">
        <f t="shared" si="11"/>
        <v>0</v>
      </c>
      <c r="T31" s="104">
        <f t="shared" si="12"/>
        <v>0</v>
      </c>
      <c r="U31" s="104">
        <f t="shared" si="12"/>
        <v>0</v>
      </c>
      <c r="V31" s="104">
        <f t="shared" si="12"/>
        <v>0</v>
      </c>
      <c r="W31" s="104">
        <f t="shared" si="12"/>
        <v>0</v>
      </c>
      <c r="X31" s="105">
        <f t="shared" si="12"/>
        <v>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</row>
    <row r="32" spans="1:77" s="6" customFormat="1" ht="19.5" customHeight="1">
      <c r="A32" s="31"/>
      <c r="B32" s="45" t="s">
        <v>56</v>
      </c>
      <c r="C32" s="3"/>
      <c r="D32" s="26"/>
      <c r="E32" s="26"/>
      <c r="F32" s="26"/>
      <c r="G32" s="26"/>
      <c r="H32" s="26"/>
      <c r="I32" s="26"/>
      <c r="J32" s="26"/>
      <c r="K32" s="7"/>
      <c r="L32" s="7"/>
      <c r="M32" s="7"/>
      <c r="N32" s="7"/>
      <c r="O32" s="7"/>
      <c r="P32" s="7"/>
      <c r="Q32" s="7"/>
      <c r="R32" s="7"/>
      <c r="S32" s="106">
        <f t="shared" si="11"/>
        <v>0</v>
      </c>
      <c r="T32" s="104">
        <f t="shared" si="12"/>
        <v>0</v>
      </c>
      <c r="U32" s="104">
        <f t="shared" si="12"/>
        <v>0</v>
      </c>
      <c r="V32" s="104">
        <f t="shared" si="12"/>
        <v>0</v>
      </c>
      <c r="W32" s="104">
        <f t="shared" si="12"/>
        <v>0</v>
      </c>
      <c r="X32" s="105">
        <f t="shared" si="12"/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</row>
    <row r="33" spans="1:77" s="6" customFormat="1" ht="19.5" customHeight="1">
      <c r="A33" s="31">
        <v>5319</v>
      </c>
      <c r="B33" s="52"/>
      <c r="C33" s="151"/>
      <c r="D33" s="26"/>
      <c r="E33" s="26"/>
      <c r="F33" s="26"/>
      <c r="G33" s="26"/>
      <c r="H33" s="26"/>
      <c r="I33" s="26"/>
      <c r="J33" s="26"/>
      <c r="K33" s="110">
        <v>0</v>
      </c>
      <c r="L33" s="58">
        <v>0</v>
      </c>
      <c r="M33" s="58">
        <f t="shared" ref="M33:Q34" si="13">ROUND(L33*$D$110,0)</f>
        <v>0</v>
      </c>
      <c r="N33" s="58">
        <f t="shared" si="13"/>
        <v>0</v>
      </c>
      <c r="O33" s="58">
        <f t="shared" si="13"/>
        <v>0</v>
      </c>
      <c r="P33" s="58">
        <f t="shared" si="13"/>
        <v>0</v>
      </c>
      <c r="Q33" s="58">
        <f t="shared" si="13"/>
        <v>0</v>
      </c>
      <c r="R33" s="7">
        <f>SUM(K33:Q33)</f>
        <v>0</v>
      </c>
      <c r="S33" s="106">
        <f t="shared" si="11"/>
        <v>0</v>
      </c>
      <c r="T33" s="104">
        <f t="shared" si="12"/>
        <v>0</v>
      </c>
      <c r="U33" s="104">
        <f t="shared" si="12"/>
        <v>0</v>
      </c>
      <c r="V33" s="104">
        <f t="shared" si="12"/>
        <v>0</v>
      </c>
      <c r="W33" s="104">
        <f t="shared" si="12"/>
        <v>0</v>
      </c>
      <c r="X33" s="105">
        <f t="shared" si="12"/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</row>
    <row r="34" spans="1:77" s="6" customFormat="1" ht="19.5" customHeight="1">
      <c r="A34" s="31"/>
      <c r="B34" s="52"/>
      <c r="C34" s="151"/>
      <c r="D34" s="26"/>
      <c r="E34" s="26"/>
      <c r="F34" s="26"/>
      <c r="G34" s="26"/>
      <c r="H34" s="26"/>
      <c r="I34" s="26"/>
      <c r="J34" s="26"/>
      <c r="K34" s="110">
        <v>0</v>
      </c>
      <c r="L34" s="58">
        <v>0</v>
      </c>
      <c r="M34" s="58">
        <f t="shared" si="13"/>
        <v>0</v>
      </c>
      <c r="N34" s="58">
        <f t="shared" si="13"/>
        <v>0</v>
      </c>
      <c r="O34" s="58">
        <f t="shared" si="13"/>
        <v>0</v>
      </c>
      <c r="P34" s="58">
        <f t="shared" si="13"/>
        <v>0</v>
      </c>
      <c r="Q34" s="58">
        <f t="shared" si="13"/>
        <v>0</v>
      </c>
      <c r="R34" s="7">
        <f>SUM(K34:Q34)</f>
        <v>0</v>
      </c>
      <c r="S34" s="106">
        <f t="shared" si="11"/>
        <v>0</v>
      </c>
      <c r="T34" s="104">
        <f t="shared" si="12"/>
        <v>0</v>
      </c>
      <c r="U34" s="104">
        <f t="shared" si="12"/>
        <v>0</v>
      </c>
      <c r="V34" s="104">
        <f t="shared" si="12"/>
        <v>0</v>
      </c>
      <c r="W34" s="104">
        <f t="shared" si="12"/>
        <v>0</v>
      </c>
      <c r="X34" s="105">
        <f t="shared" si="12"/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</row>
    <row r="35" spans="1:77" s="51" customFormat="1" ht="19.5" customHeight="1">
      <c r="A35" s="31"/>
      <c r="B35" s="45" t="s">
        <v>177</v>
      </c>
      <c r="C35" s="45"/>
      <c r="D35" s="46"/>
      <c r="E35" s="46"/>
      <c r="F35" s="46"/>
      <c r="G35" s="46"/>
      <c r="H35" s="46"/>
      <c r="I35" s="46"/>
      <c r="J35" s="46"/>
      <c r="K35" s="48">
        <f t="shared" ref="K35:Q35" si="14">SUM(K32:K34)</f>
        <v>0</v>
      </c>
      <c r="L35" s="48">
        <f t="shared" si="14"/>
        <v>0</v>
      </c>
      <c r="M35" s="48">
        <f t="shared" si="14"/>
        <v>0</v>
      </c>
      <c r="N35" s="48">
        <f t="shared" si="14"/>
        <v>0</v>
      </c>
      <c r="O35" s="48">
        <f t="shared" si="14"/>
        <v>0</v>
      </c>
      <c r="P35" s="48">
        <f t="shared" si="14"/>
        <v>0</v>
      </c>
      <c r="Q35" s="48">
        <f t="shared" si="14"/>
        <v>0</v>
      </c>
      <c r="R35" s="48">
        <f>SUM(K35:Q35)</f>
        <v>0</v>
      </c>
      <c r="S35" s="106">
        <f t="shared" si="11"/>
        <v>0</v>
      </c>
      <c r="T35" s="104">
        <f t="shared" si="12"/>
        <v>0</v>
      </c>
      <c r="U35" s="104">
        <f t="shared" si="12"/>
        <v>0</v>
      </c>
      <c r="V35" s="104">
        <f t="shared" si="12"/>
        <v>0</v>
      </c>
      <c r="W35" s="104">
        <f t="shared" si="12"/>
        <v>0</v>
      </c>
      <c r="X35" s="105">
        <f t="shared" si="12"/>
        <v>0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</row>
    <row r="36" spans="1:77" s="51" customFormat="1" ht="19.5" customHeight="1">
      <c r="A36" s="31"/>
      <c r="B36" s="45"/>
      <c r="C36" s="45"/>
      <c r="D36" s="46"/>
      <c r="E36" s="46"/>
      <c r="F36" s="46"/>
      <c r="G36" s="46"/>
      <c r="H36" s="46"/>
      <c r="I36" s="46"/>
      <c r="J36" s="46"/>
      <c r="K36" s="55"/>
      <c r="L36" s="55"/>
      <c r="M36" s="55"/>
      <c r="N36" s="55"/>
      <c r="O36" s="55"/>
      <c r="P36" s="55"/>
      <c r="Q36" s="55"/>
      <c r="R36" s="55"/>
      <c r="S36" s="106">
        <f t="shared" si="11"/>
        <v>0</v>
      </c>
      <c r="T36" s="104">
        <f t="shared" si="12"/>
        <v>0</v>
      </c>
      <c r="U36" s="104">
        <f t="shared" si="12"/>
        <v>0</v>
      </c>
      <c r="V36" s="104">
        <f t="shared" si="12"/>
        <v>0</v>
      </c>
      <c r="W36" s="104">
        <f t="shared" si="12"/>
        <v>0</v>
      </c>
      <c r="X36" s="105">
        <f t="shared" si="12"/>
        <v>0</v>
      </c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</row>
    <row r="37" spans="1:77" s="6" customFormat="1" ht="19.5" customHeight="1">
      <c r="A37" s="31"/>
      <c r="B37" s="45" t="s">
        <v>63</v>
      </c>
      <c r="C37" s="3"/>
      <c r="D37" s="26"/>
      <c r="E37" s="26"/>
      <c r="F37" s="26"/>
      <c r="G37" s="26"/>
      <c r="H37" s="26"/>
      <c r="I37" s="26"/>
      <c r="J37" s="26"/>
      <c r="K37" s="7"/>
      <c r="L37" s="7"/>
      <c r="M37" s="7"/>
      <c r="N37" s="7"/>
      <c r="O37" s="7"/>
      <c r="P37" s="7"/>
      <c r="Q37" s="7"/>
      <c r="R37" s="7"/>
      <c r="S37" s="106">
        <f t="shared" si="11"/>
        <v>0</v>
      </c>
      <c r="T37" s="104">
        <f t="shared" si="12"/>
        <v>0</v>
      </c>
      <c r="U37" s="104">
        <f t="shared" si="12"/>
        <v>0</v>
      </c>
      <c r="V37" s="104">
        <f t="shared" si="12"/>
        <v>0</v>
      </c>
      <c r="W37" s="104">
        <f t="shared" si="12"/>
        <v>0</v>
      </c>
      <c r="X37" s="105">
        <f t="shared" si="12"/>
        <v>0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</row>
    <row r="38" spans="1:77" s="6" customFormat="1" ht="19.5" customHeight="1" thickBot="1">
      <c r="A38" s="31">
        <v>1831</v>
      </c>
      <c r="B38" s="52"/>
      <c r="C38" s="3"/>
      <c r="D38" s="26"/>
      <c r="E38" s="26"/>
      <c r="F38" s="26"/>
      <c r="G38" s="26"/>
      <c r="H38" s="26"/>
      <c r="I38" s="26"/>
      <c r="J38" s="26"/>
      <c r="K38" s="53">
        <v>0</v>
      </c>
      <c r="L38" s="58">
        <f t="shared" ref="L38:Q39" si="15">ROUND(K38*$D$110,0)</f>
        <v>0</v>
      </c>
      <c r="M38" s="58">
        <f t="shared" si="15"/>
        <v>0</v>
      </c>
      <c r="N38" s="58">
        <f t="shared" si="15"/>
        <v>0</v>
      </c>
      <c r="O38" s="58">
        <f t="shared" si="15"/>
        <v>0</v>
      </c>
      <c r="P38" s="58">
        <f t="shared" si="15"/>
        <v>0</v>
      </c>
      <c r="Q38" s="58">
        <f t="shared" si="15"/>
        <v>0</v>
      </c>
      <c r="R38" s="7">
        <f>SUM(K38:Q38)</f>
        <v>0</v>
      </c>
      <c r="S38" s="107">
        <f t="shared" si="11"/>
        <v>0</v>
      </c>
      <c r="T38" s="108">
        <f t="shared" si="12"/>
        <v>0</v>
      </c>
      <c r="U38" s="108">
        <f t="shared" si="12"/>
        <v>0</v>
      </c>
      <c r="V38" s="108">
        <f t="shared" si="12"/>
        <v>0</v>
      </c>
      <c r="W38" s="108">
        <f t="shared" si="12"/>
        <v>0</v>
      </c>
      <c r="X38" s="109">
        <f t="shared" si="12"/>
        <v>0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</row>
    <row r="39" spans="1:77" s="6" customFormat="1" ht="19.5" customHeight="1">
      <c r="A39" s="31"/>
      <c r="B39" s="52"/>
      <c r="C39" s="3"/>
      <c r="D39" s="26"/>
      <c r="E39" s="26"/>
      <c r="F39" s="26"/>
      <c r="G39" s="26"/>
      <c r="H39" s="26"/>
      <c r="I39" s="26"/>
      <c r="J39" s="26"/>
      <c r="K39" s="53">
        <v>0</v>
      </c>
      <c r="L39" s="58">
        <f t="shared" si="15"/>
        <v>0</v>
      </c>
      <c r="M39" s="58">
        <f t="shared" si="15"/>
        <v>0</v>
      </c>
      <c r="N39" s="58">
        <f t="shared" si="15"/>
        <v>0</v>
      </c>
      <c r="O39" s="58">
        <f t="shared" si="15"/>
        <v>0</v>
      </c>
      <c r="P39" s="58">
        <f t="shared" si="15"/>
        <v>0</v>
      </c>
      <c r="Q39" s="58">
        <f t="shared" si="15"/>
        <v>0</v>
      </c>
      <c r="R39" s="7">
        <f>SUM(K39:Q39)</f>
        <v>0</v>
      </c>
      <c r="S39" s="89"/>
      <c r="T39" s="34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</row>
    <row r="40" spans="1:77" s="51" customFormat="1" ht="19.5" customHeight="1">
      <c r="A40" s="31"/>
      <c r="B40" s="54" t="s">
        <v>178</v>
      </c>
      <c r="C40" s="45"/>
      <c r="D40" s="46"/>
      <c r="E40" s="46"/>
      <c r="F40" s="46"/>
      <c r="G40" s="46"/>
      <c r="H40" s="46"/>
      <c r="I40" s="46"/>
      <c r="J40" s="46"/>
      <c r="K40" s="48">
        <f t="shared" ref="K40:Q40" si="16">SUM(K37:K39)</f>
        <v>0</v>
      </c>
      <c r="L40" s="48">
        <f t="shared" si="16"/>
        <v>0</v>
      </c>
      <c r="M40" s="48">
        <f t="shared" si="16"/>
        <v>0</v>
      </c>
      <c r="N40" s="48">
        <f t="shared" si="16"/>
        <v>0</v>
      </c>
      <c r="O40" s="48">
        <f t="shared" si="16"/>
        <v>0</v>
      </c>
      <c r="P40" s="48">
        <f t="shared" si="16"/>
        <v>0</v>
      </c>
      <c r="Q40" s="48">
        <f t="shared" si="16"/>
        <v>0</v>
      </c>
      <c r="R40" s="48">
        <f>SUM(K40:Q40)</f>
        <v>0</v>
      </c>
      <c r="S40" s="89"/>
      <c r="T40" s="34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</row>
    <row r="41" spans="1:77" s="51" customFormat="1" ht="19.5" customHeight="1">
      <c r="A41" s="31"/>
      <c r="B41" s="45"/>
      <c r="C41" s="45"/>
      <c r="D41" s="46"/>
      <c r="E41" s="46"/>
      <c r="F41" s="46"/>
      <c r="G41" s="46"/>
      <c r="H41" s="46"/>
      <c r="I41" s="46"/>
      <c r="J41" s="46"/>
      <c r="K41" s="55"/>
      <c r="L41" s="55"/>
      <c r="M41" s="55"/>
      <c r="N41" s="55"/>
      <c r="O41" s="55"/>
      <c r="P41" s="55"/>
      <c r="Q41" s="55"/>
      <c r="R41" s="55"/>
      <c r="S41" s="106">
        <f>+B22</f>
        <v>0</v>
      </c>
      <c r="T41" s="104">
        <f>(S22/12*$D$105)+(T22/12*$D$106)</f>
        <v>0</v>
      </c>
      <c r="U41" s="104">
        <f>(T22/12*$D$105)+(U22/12*$D$106)</f>
        <v>0</v>
      </c>
      <c r="V41" s="104">
        <f>(U22/12*$D$105)+(V22/12*$D$106)</f>
        <v>0</v>
      </c>
      <c r="W41" s="104">
        <f>(V22/12*$D$105)+(W22/12*$D$106)</f>
        <v>0</v>
      </c>
      <c r="X41" s="104">
        <f>(W22/12*$D$105)+(X22/12*$D$106)</f>
        <v>0</v>
      </c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</row>
    <row r="42" spans="1:77" s="6" customFormat="1" ht="19.5" customHeight="1">
      <c r="A42" s="31"/>
      <c r="B42" s="45" t="s">
        <v>65</v>
      </c>
      <c r="C42" s="3"/>
      <c r="D42" s="26"/>
      <c r="E42" s="26"/>
      <c r="F42" s="26"/>
      <c r="G42" s="26"/>
      <c r="H42" s="26"/>
      <c r="I42" s="26"/>
      <c r="J42" s="26"/>
      <c r="K42" s="7"/>
      <c r="L42" s="7"/>
      <c r="M42" s="7"/>
      <c r="N42" s="7"/>
      <c r="O42" s="7"/>
      <c r="P42" s="7"/>
      <c r="Q42" s="7"/>
      <c r="R42" s="7"/>
      <c r="S42" s="106"/>
      <c r="T42" s="34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</row>
    <row r="43" spans="1:77" s="6" customFormat="1" ht="19.5" customHeight="1">
      <c r="A43" s="31">
        <v>5228</v>
      </c>
      <c r="B43" s="52"/>
      <c r="C43" s="11"/>
      <c r="D43" s="26"/>
      <c r="E43" s="26"/>
      <c r="F43" s="26"/>
      <c r="G43" s="26"/>
      <c r="H43" s="26"/>
      <c r="I43" s="26"/>
      <c r="J43" s="26"/>
      <c r="K43" s="53">
        <v>0</v>
      </c>
      <c r="L43" s="58">
        <f t="shared" ref="L43:Q46" si="17">K43*1.03</f>
        <v>0</v>
      </c>
      <c r="M43" s="58">
        <f t="shared" si="17"/>
        <v>0</v>
      </c>
      <c r="N43" s="58">
        <f t="shared" si="17"/>
        <v>0</v>
      </c>
      <c r="O43" s="58">
        <f t="shared" si="17"/>
        <v>0</v>
      </c>
      <c r="P43" s="58">
        <f t="shared" si="17"/>
        <v>0</v>
      </c>
      <c r="Q43" s="58">
        <f t="shared" si="17"/>
        <v>0</v>
      </c>
      <c r="R43" s="7">
        <f>SUM(K43:Q43)</f>
        <v>0</v>
      </c>
      <c r="S43" s="106"/>
      <c r="T43" s="34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</row>
    <row r="44" spans="1:77" s="6" customFormat="1" ht="19.5" customHeight="1">
      <c r="A44" s="31"/>
      <c r="B44" s="52"/>
      <c r="C44" s="3"/>
      <c r="D44" s="26"/>
      <c r="E44" s="26"/>
      <c r="F44" s="26"/>
      <c r="G44" s="26"/>
      <c r="H44" s="26"/>
      <c r="I44" s="26"/>
      <c r="J44" s="26"/>
      <c r="K44" s="53">
        <v>0</v>
      </c>
      <c r="L44" s="58">
        <f t="shared" si="17"/>
        <v>0</v>
      </c>
      <c r="M44" s="58">
        <f t="shared" si="17"/>
        <v>0</v>
      </c>
      <c r="N44" s="58">
        <f t="shared" si="17"/>
        <v>0</v>
      </c>
      <c r="O44" s="58">
        <f t="shared" si="17"/>
        <v>0</v>
      </c>
      <c r="P44" s="58">
        <f t="shared" si="17"/>
        <v>0</v>
      </c>
      <c r="Q44" s="58">
        <f t="shared" si="17"/>
        <v>0</v>
      </c>
      <c r="R44" s="7">
        <f t="shared" ref="R44:R46" si="18">SUM(K44:Q44)</f>
        <v>0</v>
      </c>
      <c r="S44" s="106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</row>
    <row r="45" spans="1:77" s="6" customFormat="1" ht="19.5" customHeight="1">
      <c r="A45" s="31"/>
      <c r="B45" s="128"/>
      <c r="C45" s="3"/>
      <c r="D45" s="26"/>
      <c r="E45" s="26"/>
      <c r="F45" s="26"/>
      <c r="G45" s="26"/>
      <c r="H45" s="26"/>
      <c r="I45" s="26"/>
      <c r="J45" s="26"/>
      <c r="K45" s="53">
        <v>0</v>
      </c>
      <c r="L45" s="58">
        <f t="shared" si="17"/>
        <v>0</v>
      </c>
      <c r="M45" s="58">
        <f t="shared" si="17"/>
        <v>0</v>
      </c>
      <c r="N45" s="58">
        <f t="shared" si="17"/>
        <v>0</v>
      </c>
      <c r="O45" s="58">
        <f t="shared" si="17"/>
        <v>0</v>
      </c>
      <c r="P45" s="58">
        <f t="shared" si="17"/>
        <v>0</v>
      </c>
      <c r="Q45" s="58">
        <f t="shared" si="17"/>
        <v>0</v>
      </c>
      <c r="R45" s="7">
        <f t="shared" si="18"/>
        <v>0</v>
      </c>
      <c r="S45" s="106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</row>
    <row r="46" spans="1:77" s="6" customFormat="1" ht="19.5" customHeight="1">
      <c r="A46" s="31">
        <v>5224</v>
      </c>
      <c r="B46" s="128"/>
      <c r="C46" s="3"/>
      <c r="D46" s="26"/>
      <c r="E46" s="26"/>
      <c r="F46" s="26"/>
      <c r="G46" s="26"/>
      <c r="H46" s="26"/>
      <c r="I46" s="26"/>
      <c r="J46" s="26"/>
      <c r="K46" s="53">
        <v>0</v>
      </c>
      <c r="L46" s="58">
        <f t="shared" si="17"/>
        <v>0</v>
      </c>
      <c r="M46" s="58">
        <f t="shared" si="17"/>
        <v>0</v>
      </c>
      <c r="N46" s="58">
        <f t="shared" si="17"/>
        <v>0</v>
      </c>
      <c r="O46" s="58">
        <f t="shared" si="17"/>
        <v>0</v>
      </c>
      <c r="P46" s="58">
        <f t="shared" si="17"/>
        <v>0</v>
      </c>
      <c r="Q46" s="58">
        <f t="shared" si="17"/>
        <v>0</v>
      </c>
      <c r="R46" s="7">
        <f t="shared" si="18"/>
        <v>0</v>
      </c>
      <c r="S46" s="106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</row>
    <row r="47" spans="1:77" s="51" customFormat="1" ht="19.5" customHeight="1">
      <c r="A47" s="31"/>
      <c r="B47" s="54" t="s">
        <v>66</v>
      </c>
      <c r="C47" s="45"/>
      <c r="D47" s="46"/>
      <c r="E47" s="46"/>
      <c r="F47" s="46"/>
      <c r="G47" s="46"/>
      <c r="H47" s="46"/>
      <c r="I47" s="46"/>
      <c r="J47" s="46"/>
      <c r="K47" s="48">
        <f t="shared" ref="K47:Q47" si="19">SUM(K42:K46)</f>
        <v>0</v>
      </c>
      <c r="L47" s="48">
        <f t="shared" si="19"/>
        <v>0</v>
      </c>
      <c r="M47" s="48">
        <f t="shared" si="19"/>
        <v>0</v>
      </c>
      <c r="N47" s="48">
        <f t="shared" si="19"/>
        <v>0</v>
      </c>
      <c r="O47" s="48">
        <f t="shared" si="19"/>
        <v>0</v>
      </c>
      <c r="P47" s="48">
        <f t="shared" si="19"/>
        <v>0</v>
      </c>
      <c r="Q47" s="48">
        <f t="shared" si="19"/>
        <v>0</v>
      </c>
      <c r="R47" s="48">
        <f>SUM(K47:Q47)</f>
        <v>0</v>
      </c>
      <c r="S47" s="50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</row>
    <row r="48" spans="1:77" s="6" customFormat="1" ht="19.5" customHeight="1">
      <c r="A48" s="31"/>
      <c r="B48" s="3"/>
      <c r="C48" s="3"/>
      <c r="D48" s="26"/>
      <c r="E48" s="26"/>
      <c r="F48" s="26"/>
      <c r="G48" s="26"/>
      <c r="H48" s="26"/>
      <c r="I48" s="26"/>
      <c r="J48" s="26"/>
      <c r="K48" s="7"/>
      <c r="L48" s="7"/>
      <c r="M48" s="7"/>
      <c r="N48" s="7"/>
      <c r="O48" s="7"/>
      <c r="P48" s="7"/>
      <c r="Q48" s="7"/>
      <c r="R48" s="7"/>
      <c r="S48" s="35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</row>
    <row r="49" spans="1:77" s="6" customFormat="1" ht="19.5" customHeight="1">
      <c r="A49" s="31"/>
      <c r="B49" s="51" t="s">
        <v>67</v>
      </c>
      <c r="C49" s="3"/>
      <c r="D49" s="26"/>
      <c r="E49" s="26"/>
      <c r="F49" s="26"/>
      <c r="G49" s="26"/>
      <c r="H49" s="26"/>
      <c r="I49" s="26"/>
      <c r="J49" s="26"/>
      <c r="K49" s="7"/>
      <c r="L49" s="7"/>
      <c r="M49" s="7"/>
      <c r="N49" s="7"/>
      <c r="O49" s="7"/>
      <c r="P49" s="7"/>
      <c r="Q49" s="7"/>
      <c r="R49" s="7"/>
      <c r="S49" s="3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</row>
    <row r="50" spans="1:77" s="6" customFormat="1" ht="19.5" customHeight="1">
      <c r="A50" s="31">
        <v>5200</v>
      </c>
      <c r="B50" s="181"/>
      <c r="C50" s="155"/>
      <c r="D50" s="26"/>
      <c r="E50" s="26"/>
      <c r="F50" s="26"/>
      <c r="G50" s="26"/>
      <c r="H50" s="26"/>
      <c r="I50" s="26"/>
      <c r="J50" s="26"/>
      <c r="K50" s="110">
        <v>0</v>
      </c>
      <c r="L50" s="58">
        <f>K50*1.03</f>
        <v>0</v>
      </c>
      <c r="M50" s="58">
        <f>ROUND(L50*$D$110,0)</f>
        <v>0</v>
      </c>
      <c r="N50" s="58">
        <f>ROUND(M50*$D$110,0)</f>
        <v>0</v>
      </c>
      <c r="O50" s="58">
        <f>ROUND(N50*$D$110,0)</f>
        <v>0</v>
      </c>
      <c r="P50" s="58">
        <f>ROUND(O50*$D$110,0)</f>
        <v>0</v>
      </c>
      <c r="Q50" s="58">
        <f>ROUND(P50*$D$110,0)</f>
        <v>0</v>
      </c>
      <c r="R50" s="7">
        <f>SUM(K50:Q50)</f>
        <v>0</v>
      </c>
      <c r="S50" s="3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</row>
    <row r="51" spans="1:77" s="51" customFormat="1" ht="19.5" customHeight="1">
      <c r="A51" s="31"/>
      <c r="B51" s="54" t="s">
        <v>68</v>
      </c>
      <c r="C51" s="193"/>
      <c r="D51" s="46"/>
      <c r="E51" s="46"/>
      <c r="F51" s="46"/>
      <c r="G51" s="46"/>
      <c r="H51" s="46"/>
      <c r="I51" s="46"/>
      <c r="J51" s="46"/>
      <c r="K51" s="47">
        <f t="shared" ref="K51:Q51" si="20">SUM(K49:K50)</f>
        <v>0</v>
      </c>
      <c r="L51" s="47">
        <f t="shared" si="20"/>
        <v>0</v>
      </c>
      <c r="M51" s="47">
        <f t="shared" si="20"/>
        <v>0</v>
      </c>
      <c r="N51" s="47">
        <f t="shared" si="20"/>
        <v>0</v>
      </c>
      <c r="O51" s="47">
        <f t="shared" si="20"/>
        <v>0</v>
      </c>
      <c r="P51" s="47">
        <f t="shared" si="20"/>
        <v>0</v>
      </c>
      <c r="Q51" s="47">
        <f t="shared" si="20"/>
        <v>0</v>
      </c>
      <c r="R51" s="48">
        <f>SUM(K51:Q51)</f>
        <v>0</v>
      </c>
      <c r="S51" s="50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</row>
    <row r="52" spans="1:77" s="6" customFormat="1" ht="19.5" customHeight="1">
      <c r="A52" s="31"/>
      <c r="C52" s="3"/>
      <c r="D52" s="26"/>
      <c r="E52" s="26"/>
      <c r="F52" s="26"/>
      <c r="G52" s="26"/>
      <c r="H52" s="26"/>
      <c r="I52" s="26"/>
      <c r="J52" s="26"/>
      <c r="K52" s="57"/>
      <c r="L52" s="57"/>
      <c r="M52" s="57"/>
      <c r="N52" s="57"/>
      <c r="O52" s="57"/>
      <c r="P52" s="57"/>
      <c r="Q52" s="57"/>
      <c r="R52" s="7"/>
      <c r="S52" s="3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</row>
    <row r="53" spans="1:77" s="6" customFormat="1" ht="19.5" customHeight="1">
      <c r="A53" s="31"/>
      <c r="B53" s="45" t="s">
        <v>69</v>
      </c>
      <c r="C53" s="3"/>
      <c r="D53" s="26"/>
      <c r="E53" s="26"/>
      <c r="F53" s="26"/>
      <c r="G53" s="26"/>
      <c r="H53" s="26"/>
      <c r="I53" s="26"/>
      <c r="J53" s="26"/>
      <c r="K53" s="7"/>
      <c r="L53" s="7"/>
      <c r="M53" s="7"/>
      <c r="N53" s="7"/>
      <c r="O53" s="7"/>
      <c r="P53" s="7"/>
      <c r="Q53" s="7"/>
      <c r="R53" s="7"/>
      <c r="S53" s="35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</row>
    <row r="54" spans="1:77" s="6" customFormat="1" ht="19.5" customHeight="1">
      <c r="A54" s="31">
        <v>4189</v>
      </c>
      <c r="B54" s="52" t="s">
        <v>82</v>
      </c>
      <c r="C54" s="3"/>
      <c r="D54" s="26"/>
      <c r="E54" s="26"/>
      <c r="F54" s="26"/>
      <c r="G54" s="26"/>
      <c r="H54" s="26"/>
      <c r="I54" s="26"/>
      <c r="J54" s="26"/>
      <c r="K54" s="58">
        <v>0</v>
      </c>
      <c r="L54" s="58">
        <f t="shared" ref="L54:Q54" si="21">K54*1.05</f>
        <v>0</v>
      </c>
      <c r="M54" s="58">
        <f t="shared" si="21"/>
        <v>0</v>
      </c>
      <c r="N54" s="58">
        <f t="shared" si="21"/>
        <v>0</v>
      </c>
      <c r="O54" s="58">
        <f t="shared" si="21"/>
        <v>0</v>
      </c>
      <c r="P54" s="58">
        <f t="shared" si="21"/>
        <v>0</v>
      </c>
      <c r="Q54" s="58">
        <f t="shared" si="21"/>
        <v>0</v>
      </c>
      <c r="R54" s="7">
        <f>SUM(K54:Q54)</f>
        <v>0</v>
      </c>
      <c r="S54" s="3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</row>
    <row r="55" spans="1:77" s="6" customFormat="1" ht="19.5" customHeight="1">
      <c r="A55" s="31"/>
      <c r="B55" s="81" t="s">
        <v>83</v>
      </c>
      <c r="C55" s="3"/>
      <c r="D55" s="26"/>
      <c r="E55" s="26"/>
      <c r="F55" s="26"/>
      <c r="G55" s="26"/>
      <c r="H55" s="26"/>
      <c r="I55" s="26"/>
      <c r="J55" s="26"/>
      <c r="K55" s="58">
        <v>0</v>
      </c>
      <c r="L55" s="58">
        <f t="shared" ref="L55:Q56" si="22">K55*1.03</f>
        <v>0</v>
      </c>
      <c r="M55" s="58">
        <f t="shared" si="22"/>
        <v>0</v>
      </c>
      <c r="N55" s="58">
        <f t="shared" si="22"/>
        <v>0</v>
      </c>
      <c r="O55" s="58">
        <f t="shared" si="22"/>
        <v>0</v>
      </c>
      <c r="P55" s="58">
        <f t="shared" si="22"/>
        <v>0</v>
      </c>
      <c r="Q55" s="58">
        <f t="shared" si="22"/>
        <v>0</v>
      </c>
      <c r="R55" s="7">
        <f t="shared" ref="R55:R58" si="23">SUM(K55:Q55)</f>
        <v>0</v>
      </c>
      <c r="S55" s="3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</row>
    <row r="56" spans="1:77" s="6" customFormat="1" ht="19.5" customHeight="1">
      <c r="A56" s="31">
        <v>5341</v>
      </c>
      <c r="B56" s="52"/>
      <c r="C56" s="3"/>
      <c r="D56" s="26"/>
      <c r="E56" s="26"/>
      <c r="F56" s="26"/>
      <c r="G56" s="26"/>
      <c r="H56" s="26"/>
      <c r="I56" s="26"/>
      <c r="J56" s="26"/>
      <c r="K56" s="138">
        <v>0</v>
      </c>
      <c r="L56" s="138">
        <v>0</v>
      </c>
      <c r="M56" s="138">
        <f t="shared" si="22"/>
        <v>0</v>
      </c>
      <c r="N56" s="138">
        <f t="shared" si="22"/>
        <v>0</v>
      </c>
      <c r="O56" s="138">
        <f t="shared" si="22"/>
        <v>0</v>
      </c>
      <c r="P56" s="138">
        <f t="shared" si="22"/>
        <v>0</v>
      </c>
      <c r="Q56" s="138">
        <f t="shared" si="22"/>
        <v>0</v>
      </c>
      <c r="R56" s="79">
        <f t="shared" si="23"/>
        <v>0</v>
      </c>
      <c r="S56" s="3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</row>
    <row r="57" spans="1:77" s="6" customFormat="1" ht="19.5" customHeight="1">
      <c r="A57" s="31">
        <v>5340</v>
      </c>
      <c r="B57" s="52"/>
      <c r="C57" s="3"/>
      <c r="D57" s="26"/>
      <c r="E57" s="26"/>
      <c r="F57" s="26"/>
      <c r="G57" s="26"/>
      <c r="H57" s="26"/>
      <c r="I57" s="26"/>
      <c r="J57" s="26"/>
      <c r="K57" s="138">
        <v>0</v>
      </c>
      <c r="L57" s="138">
        <f t="shared" ref="L57:Q57" si="24">ROUND(K57*$D$110,0)</f>
        <v>0</v>
      </c>
      <c r="M57" s="138">
        <f t="shared" si="24"/>
        <v>0</v>
      </c>
      <c r="N57" s="138">
        <f t="shared" si="24"/>
        <v>0</v>
      </c>
      <c r="O57" s="138">
        <f t="shared" si="24"/>
        <v>0</v>
      </c>
      <c r="P57" s="138">
        <f t="shared" si="24"/>
        <v>0</v>
      </c>
      <c r="Q57" s="138">
        <f t="shared" si="24"/>
        <v>0</v>
      </c>
      <c r="R57" s="79">
        <f t="shared" si="23"/>
        <v>0</v>
      </c>
      <c r="S57" s="3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  <row r="58" spans="1:77" s="6" customFormat="1" ht="19.5" customHeight="1">
      <c r="A58" s="31"/>
      <c r="B58" s="52"/>
      <c r="C58" s="3"/>
      <c r="D58" s="26"/>
      <c r="E58" s="26"/>
      <c r="F58" s="26"/>
      <c r="G58" s="26"/>
      <c r="H58" s="26"/>
      <c r="I58" s="26"/>
      <c r="J58" s="26"/>
      <c r="K58" s="58">
        <v>0</v>
      </c>
      <c r="L58" s="58">
        <v>0</v>
      </c>
      <c r="M58" s="58">
        <f>ROUND(L58*$D$110,0)</f>
        <v>0</v>
      </c>
      <c r="N58" s="58">
        <f>ROUND(M58*$D$110,0)</f>
        <v>0</v>
      </c>
      <c r="O58" s="58">
        <f>ROUND(N58*$D$110,0)</f>
        <v>0</v>
      </c>
      <c r="P58" s="58">
        <f>ROUND(O58*$D$110,0)</f>
        <v>0</v>
      </c>
      <c r="Q58" s="58">
        <f>ROUND(P58*$D$110,0)</f>
        <v>0</v>
      </c>
      <c r="R58" s="7">
        <f t="shared" si="23"/>
        <v>0</v>
      </c>
      <c r="S58" s="3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 s="51" customFormat="1">
      <c r="A59" s="31"/>
      <c r="B59" s="54" t="s">
        <v>70</v>
      </c>
      <c r="C59" s="45"/>
      <c r="D59" s="46"/>
      <c r="E59" s="46"/>
      <c r="F59" s="46"/>
      <c r="G59" s="46"/>
      <c r="H59" s="46"/>
      <c r="I59" s="46"/>
      <c r="J59" s="46"/>
      <c r="K59" s="47">
        <f t="shared" ref="K59:Q59" si="25">SUM(K53:K58)</f>
        <v>0</v>
      </c>
      <c r="L59" s="47">
        <f t="shared" si="25"/>
        <v>0</v>
      </c>
      <c r="M59" s="47">
        <f t="shared" si="25"/>
        <v>0</v>
      </c>
      <c r="N59" s="47">
        <f t="shared" si="25"/>
        <v>0</v>
      </c>
      <c r="O59" s="47">
        <f t="shared" si="25"/>
        <v>0</v>
      </c>
      <c r="P59" s="47">
        <f t="shared" si="25"/>
        <v>0</v>
      </c>
      <c r="Q59" s="47">
        <f t="shared" si="25"/>
        <v>0</v>
      </c>
      <c r="R59" s="48">
        <f>SUM(K59:O59)</f>
        <v>0</v>
      </c>
      <c r="S59" s="50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</row>
    <row r="60" spans="1:77" s="51" customFormat="1">
      <c r="A60" s="31"/>
      <c r="B60" s="54"/>
      <c r="C60" s="45"/>
      <c r="D60" s="46"/>
      <c r="E60" s="46"/>
      <c r="F60" s="46"/>
      <c r="G60" s="46"/>
      <c r="H60" s="46"/>
      <c r="I60" s="46"/>
      <c r="J60" s="46"/>
      <c r="K60" s="55"/>
      <c r="L60" s="55"/>
      <c r="M60" s="55"/>
      <c r="N60" s="55"/>
      <c r="O60" s="55"/>
      <c r="P60" s="55"/>
      <c r="Q60" s="55"/>
      <c r="R60" s="55"/>
      <c r="S60" s="50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</row>
    <row r="61" spans="1:77" s="51" customFormat="1" ht="19.5" customHeight="1">
      <c r="A61" s="31"/>
      <c r="B61" s="45" t="s">
        <v>71</v>
      </c>
      <c r="C61" s="54"/>
      <c r="D61" s="54"/>
      <c r="E61" s="45"/>
      <c r="F61" s="45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55"/>
      <c r="S61" s="50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</row>
    <row r="62" spans="1:77" s="51" customFormat="1" ht="19.5" customHeight="1">
      <c r="A62" s="31"/>
      <c r="B62" s="54"/>
      <c r="C62" s="54"/>
      <c r="D62" s="45"/>
      <c r="E62" s="46"/>
      <c r="F62" s="46"/>
      <c r="G62" s="46"/>
      <c r="H62" s="46"/>
      <c r="I62" s="46"/>
      <c r="J62" s="46"/>
      <c r="K62" s="55"/>
      <c r="L62" s="55"/>
      <c r="M62" s="55"/>
      <c r="N62" s="55"/>
      <c r="O62" s="55"/>
      <c r="P62" s="55"/>
      <c r="Q62" s="55"/>
      <c r="R62" s="55"/>
      <c r="S62" s="50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</row>
    <row r="63" spans="1:77" s="51" customFormat="1" ht="19.5" customHeight="1">
      <c r="A63" s="31"/>
      <c r="B63" s="54"/>
      <c r="C63" s="17"/>
      <c r="D63" s="45"/>
      <c r="E63" s="46"/>
      <c r="F63" s="46"/>
      <c r="G63" s="46"/>
      <c r="H63" s="46"/>
      <c r="I63" s="46"/>
      <c r="J63" s="46"/>
      <c r="K63" s="55"/>
      <c r="L63" s="55"/>
      <c r="M63" s="55"/>
      <c r="N63" s="55"/>
      <c r="O63" s="55"/>
      <c r="P63" s="55"/>
      <c r="Q63" s="55"/>
      <c r="R63" s="55"/>
      <c r="S63" s="50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</row>
    <row r="64" spans="1:77" s="51" customFormat="1" ht="19.5" customHeight="1">
      <c r="A64" s="31"/>
      <c r="B64" s="54"/>
      <c r="C64" s="52" t="s">
        <v>72</v>
      </c>
      <c r="D64" s="45"/>
      <c r="E64" s="46"/>
      <c r="F64" s="46"/>
      <c r="G64" s="46"/>
      <c r="H64" s="46"/>
      <c r="I64" s="46"/>
      <c r="J64" s="46"/>
      <c r="K64" s="111">
        <v>0</v>
      </c>
      <c r="L64" s="58">
        <v>0</v>
      </c>
      <c r="M64" s="58">
        <f t="shared" ref="M64:Q65" si="26">ROUND(L64*$D$110,0)</f>
        <v>0</v>
      </c>
      <c r="N64" s="58">
        <f t="shared" si="26"/>
        <v>0</v>
      </c>
      <c r="O64" s="58">
        <f t="shared" si="26"/>
        <v>0</v>
      </c>
      <c r="P64" s="58">
        <f t="shared" si="26"/>
        <v>0</v>
      </c>
      <c r="Q64" s="58">
        <f t="shared" si="26"/>
        <v>0</v>
      </c>
      <c r="R64" s="7">
        <f>SUM(K64:Q64)</f>
        <v>0</v>
      </c>
      <c r="S64" s="50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</row>
    <row r="65" spans="1:77" s="51" customFormat="1" ht="19.5" customHeight="1">
      <c r="A65" s="31"/>
      <c r="B65" s="54"/>
      <c r="C65" s="52" t="s">
        <v>73</v>
      </c>
      <c r="D65" s="87"/>
      <c r="E65" s="46"/>
      <c r="F65" s="46"/>
      <c r="G65" s="46"/>
      <c r="H65" s="46"/>
      <c r="I65" s="46"/>
      <c r="J65" s="46"/>
      <c r="K65" s="112">
        <v>0</v>
      </c>
      <c r="L65" s="112">
        <v>0</v>
      </c>
      <c r="M65" s="112">
        <f t="shared" si="26"/>
        <v>0</v>
      </c>
      <c r="N65" s="112">
        <f t="shared" si="26"/>
        <v>0</v>
      </c>
      <c r="O65" s="112">
        <f t="shared" si="26"/>
        <v>0</v>
      </c>
      <c r="P65" s="112">
        <f t="shared" si="26"/>
        <v>0</v>
      </c>
      <c r="Q65" s="112">
        <f t="shared" si="26"/>
        <v>0</v>
      </c>
      <c r="R65" s="86">
        <f>SUM(K65:Q65)</f>
        <v>0</v>
      </c>
      <c r="S65" s="50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</row>
    <row r="66" spans="1:77" s="51" customFormat="1" ht="19.5" customHeight="1">
      <c r="A66" s="31"/>
      <c r="B66" s="54"/>
      <c r="C66" s="54" t="s">
        <v>74</v>
      </c>
      <c r="D66" s="45"/>
      <c r="E66" s="46"/>
      <c r="F66" s="46"/>
      <c r="G66" s="46"/>
      <c r="H66" s="46"/>
      <c r="I66" s="46"/>
      <c r="J66" s="46"/>
      <c r="K66" s="55"/>
      <c r="L66" s="55"/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48">
        <v>0</v>
      </c>
      <c r="S66" s="50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</row>
    <row r="67" spans="1:77" s="51" customFormat="1" ht="19.5" customHeight="1">
      <c r="A67" s="31"/>
      <c r="B67" s="54"/>
      <c r="C67" s="54"/>
      <c r="D67" s="45"/>
      <c r="E67" s="46"/>
      <c r="F67" s="46"/>
      <c r="G67" s="46"/>
      <c r="H67" s="46"/>
      <c r="I67" s="46"/>
      <c r="J67" s="46"/>
      <c r="K67" s="55"/>
      <c r="L67" s="55"/>
      <c r="M67" s="55"/>
      <c r="N67" s="55"/>
      <c r="O67" s="55"/>
      <c r="P67" s="55"/>
      <c r="Q67" s="55"/>
      <c r="R67" s="55"/>
      <c r="S67" s="50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</row>
    <row r="68" spans="1:77" s="51" customFormat="1" ht="19.5" customHeight="1">
      <c r="A68" s="31"/>
      <c r="B68" s="54"/>
      <c r="C68" s="17" t="s">
        <v>133</v>
      </c>
      <c r="D68" s="45"/>
      <c r="E68" s="46"/>
      <c r="F68" s="46"/>
      <c r="G68" s="46"/>
      <c r="H68" s="46"/>
      <c r="I68" s="46"/>
      <c r="J68" s="46"/>
      <c r="K68" s="55"/>
      <c r="L68" s="55"/>
      <c r="M68" s="55"/>
      <c r="N68" s="55"/>
      <c r="O68" s="55"/>
      <c r="P68" s="55"/>
      <c r="Q68" s="55"/>
      <c r="R68" s="55"/>
      <c r="S68" s="50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</row>
    <row r="69" spans="1:77" s="51" customFormat="1" ht="19.5" customHeight="1">
      <c r="A69" s="31"/>
      <c r="B69" s="54"/>
      <c r="C69" s="52" t="s">
        <v>72</v>
      </c>
      <c r="D69" s="45"/>
      <c r="E69" s="46"/>
      <c r="F69" s="46"/>
      <c r="G69" s="46"/>
      <c r="H69" s="46"/>
      <c r="I69" s="46"/>
      <c r="J69" s="46"/>
      <c r="K69" s="111">
        <v>0</v>
      </c>
      <c r="L69" s="58">
        <v>0</v>
      </c>
      <c r="M69" s="58">
        <f t="shared" ref="M69:Q70" si="27">ROUND(L69*$D$110,0)</f>
        <v>0</v>
      </c>
      <c r="N69" s="58">
        <f t="shared" si="27"/>
        <v>0</v>
      </c>
      <c r="O69" s="58">
        <f t="shared" si="27"/>
        <v>0</v>
      </c>
      <c r="P69" s="58">
        <f t="shared" si="27"/>
        <v>0</v>
      </c>
      <c r="Q69" s="58">
        <f t="shared" si="27"/>
        <v>0</v>
      </c>
      <c r="R69" s="7">
        <f>SUM(K69:Q69)</f>
        <v>0</v>
      </c>
      <c r="S69" s="50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</row>
    <row r="70" spans="1:77" s="51" customFormat="1" ht="19.5" customHeight="1">
      <c r="A70" s="31"/>
      <c r="B70" s="54"/>
      <c r="C70" s="52" t="s">
        <v>73</v>
      </c>
      <c r="D70" s="87"/>
      <c r="E70" s="46"/>
      <c r="F70" s="46"/>
      <c r="G70" s="46"/>
      <c r="H70" s="46"/>
      <c r="I70" s="46"/>
      <c r="J70" s="46"/>
      <c r="K70" s="112">
        <v>0</v>
      </c>
      <c r="L70" s="112">
        <v>0</v>
      </c>
      <c r="M70" s="112">
        <f t="shared" si="27"/>
        <v>0</v>
      </c>
      <c r="N70" s="112">
        <f t="shared" si="27"/>
        <v>0</v>
      </c>
      <c r="O70" s="112">
        <f t="shared" si="27"/>
        <v>0</v>
      </c>
      <c r="P70" s="112">
        <f t="shared" si="27"/>
        <v>0</v>
      </c>
      <c r="Q70" s="112">
        <f t="shared" si="27"/>
        <v>0</v>
      </c>
      <c r="R70" s="86">
        <f>SUM(K70:Q70)</f>
        <v>0</v>
      </c>
      <c r="S70" s="50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</row>
    <row r="71" spans="1:77" s="51" customFormat="1" ht="19.5" customHeight="1">
      <c r="A71" s="31"/>
      <c r="B71" s="54"/>
      <c r="C71" s="54" t="s">
        <v>74</v>
      </c>
      <c r="D71" s="45"/>
      <c r="E71" s="46"/>
      <c r="F71" s="46"/>
      <c r="G71" s="46"/>
      <c r="H71" s="46"/>
      <c r="I71" s="46"/>
      <c r="J71" s="46"/>
      <c r="K71" s="55">
        <f t="shared" ref="K71:Q71" si="28">SUM(K69:K70)</f>
        <v>0</v>
      </c>
      <c r="L71" s="55">
        <f t="shared" si="28"/>
        <v>0</v>
      </c>
      <c r="M71" s="55">
        <f t="shared" si="28"/>
        <v>0</v>
      </c>
      <c r="N71" s="55">
        <f t="shared" si="28"/>
        <v>0</v>
      </c>
      <c r="O71" s="55">
        <f t="shared" si="28"/>
        <v>0</v>
      </c>
      <c r="P71" s="55">
        <f t="shared" si="28"/>
        <v>0</v>
      </c>
      <c r="Q71" s="55">
        <f t="shared" si="28"/>
        <v>0</v>
      </c>
      <c r="R71" s="48">
        <f>SUM(K71:Q71)</f>
        <v>0</v>
      </c>
      <c r="S71" s="50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</row>
    <row r="72" spans="1:77" s="51" customFormat="1" ht="19.5" customHeight="1">
      <c r="A72" s="31"/>
      <c r="B72" s="54"/>
      <c r="C72" s="54"/>
      <c r="D72" s="45"/>
      <c r="E72" s="46"/>
      <c r="F72" s="46"/>
      <c r="G72" s="46"/>
      <c r="H72" s="46"/>
      <c r="I72" s="46"/>
      <c r="J72" s="46"/>
      <c r="K72" s="55"/>
      <c r="L72" s="55"/>
      <c r="M72" s="55"/>
      <c r="N72" s="55"/>
      <c r="O72" s="55"/>
      <c r="P72" s="55"/>
      <c r="Q72" s="55"/>
      <c r="R72" s="55"/>
      <c r="S72" s="50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</row>
    <row r="73" spans="1:77" s="51" customFormat="1" ht="19.5" customHeight="1">
      <c r="A73" s="31"/>
      <c r="B73" s="54"/>
      <c r="C73" s="17" t="s">
        <v>133</v>
      </c>
      <c r="D73" s="45"/>
      <c r="E73" s="46"/>
      <c r="F73" s="46"/>
      <c r="G73" s="46"/>
      <c r="H73" s="46"/>
      <c r="I73" s="46"/>
      <c r="J73" s="46"/>
      <c r="K73" s="55"/>
      <c r="L73" s="55"/>
      <c r="M73" s="55"/>
      <c r="N73" s="55"/>
      <c r="O73" s="55"/>
      <c r="P73" s="55"/>
      <c r="Q73" s="55"/>
      <c r="R73" s="55"/>
      <c r="S73" s="50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</row>
    <row r="74" spans="1:77" s="51" customFormat="1" ht="19.5" customHeight="1">
      <c r="A74" s="31"/>
      <c r="B74" s="54"/>
      <c r="C74" s="52" t="s">
        <v>72</v>
      </c>
      <c r="D74" s="45"/>
      <c r="E74" s="46"/>
      <c r="F74" s="46"/>
      <c r="G74" s="46"/>
      <c r="H74" s="46"/>
      <c r="I74" s="46"/>
      <c r="J74" s="46"/>
      <c r="K74" s="111">
        <v>0</v>
      </c>
      <c r="L74" s="58">
        <v>0</v>
      </c>
      <c r="M74" s="58">
        <f t="shared" ref="M74:Q75" si="29">ROUND(L74*$D$110,0)</f>
        <v>0</v>
      </c>
      <c r="N74" s="58">
        <f t="shared" si="29"/>
        <v>0</v>
      </c>
      <c r="O74" s="58">
        <f t="shared" si="29"/>
        <v>0</v>
      </c>
      <c r="P74" s="58">
        <f t="shared" si="29"/>
        <v>0</v>
      </c>
      <c r="Q74" s="58">
        <f t="shared" si="29"/>
        <v>0</v>
      </c>
      <c r="R74" s="7">
        <f>SUM(K74:Q74)</f>
        <v>0</v>
      </c>
      <c r="S74" s="50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</row>
    <row r="75" spans="1:77" s="51" customFormat="1" ht="19.5" customHeight="1">
      <c r="A75" s="31"/>
      <c r="B75" s="54"/>
      <c r="C75" s="52" t="s">
        <v>73</v>
      </c>
      <c r="D75" s="87"/>
      <c r="E75" s="46"/>
      <c r="F75" s="46"/>
      <c r="G75" s="46"/>
      <c r="H75" s="46"/>
      <c r="I75" s="46"/>
      <c r="J75" s="46"/>
      <c r="K75" s="112">
        <v>0</v>
      </c>
      <c r="L75" s="112">
        <v>0</v>
      </c>
      <c r="M75" s="112">
        <f t="shared" si="29"/>
        <v>0</v>
      </c>
      <c r="N75" s="112">
        <f t="shared" si="29"/>
        <v>0</v>
      </c>
      <c r="O75" s="112">
        <f t="shared" si="29"/>
        <v>0</v>
      </c>
      <c r="P75" s="112">
        <f t="shared" si="29"/>
        <v>0</v>
      </c>
      <c r="Q75" s="112">
        <f t="shared" si="29"/>
        <v>0</v>
      </c>
      <c r="R75" s="86">
        <f>SUM(K75:Q75)</f>
        <v>0</v>
      </c>
      <c r="S75" s="50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</row>
    <row r="76" spans="1:77" s="51" customFormat="1" ht="19.5" customHeight="1">
      <c r="A76" s="31"/>
      <c r="B76" s="54"/>
      <c r="C76" s="54" t="s">
        <v>74</v>
      </c>
      <c r="D76" s="45"/>
      <c r="E76" s="46"/>
      <c r="F76" s="46"/>
      <c r="G76" s="46"/>
      <c r="H76" s="46"/>
      <c r="I76" s="46"/>
      <c r="J76" s="46"/>
      <c r="K76" s="55">
        <f t="shared" ref="K76:Q76" si="30">SUM(K74:K75)</f>
        <v>0</v>
      </c>
      <c r="L76" s="55">
        <f t="shared" si="30"/>
        <v>0</v>
      </c>
      <c r="M76" s="55">
        <f t="shared" si="30"/>
        <v>0</v>
      </c>
      <c r="N76" s="55">
        <f t="shared" si="30"/>
        <v>0</v>
      </c>
      <c r="O76" s="55">
        <f t="shared" si="30"/>
        <v>0</v>
      </c>
      <c r="P76" s="55">
        <f t="shared" si="30"/>
        <v>0</v>
      </c>
      <c r="Q76" s="55">
        <f t="shared" si="30"/>
        <v>0</v>
      </c>
      <c r="R76" s="48">
        <f>SUM(K76:Q76)</f>
        <v>0</v>
      </c>
      <c r="S76" s="50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</row>
    <row r="77" spans="1:77" s="51" customFormat="1" ht="19.5" customHeight="1">
      <c r="A77" s="31"/>
      <c r="B77" s="54"/>
      <c r="C77" s="54"/>
      <c r="D77" s="45"/>
      <c r="E77" s="46"/>
      <c r="F77" s="46"/>
      <c r="G77" s="46"/>
      <c r="H77" s="46"/>
      <c r="I77" s="46"/>
      <c r="J77" s="46"/>
      <c r="K77" s="55"/>
      <c r="L77" s="55"/>
      <c r="M77" s="55"/>
      <c r="N77" s="55"/>
      <c r="O77" s="55"/>
      <c r="P77" s="55"/>
      <c r="Q77" s="55"/>
      <c r="R77" s="55"/>
      <c r="S77" s="50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</row>
    <row r="78" spans="1:77" s="51" customFormat="1" ht="14.25" customHeight="1">
      <c r="A78" s="31"/>
      <c r="B78" s="54"/>
      <c r="C78" s="45"/>
      <c r="D78" s="46"/>
      <c r="E78" s="46"/>
      <c r="F78" s="46"/>
      <c r="G78" s="46"/>
      <c r="H78" s="46"/>
      <c r="I78" s="46"/>
      <c r="J78" s="46"/>
      <c r="K78" s="55"/>
      <c r="L78" s="55"/>
      <c r="M78" s="55"/>
      <c r="N78" s="55"/>
      <c r="O78" s="55"/>
      <c r="P78" s="55"/>
      <c r="Q78" s="55"/>
      <c r="R78" s="55"/>
      <c r="S78" s="50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</row>
    <row r="79" spans="1:77" s="51" customFormat="1" ht="15.75" customHeight="1">
      <c r="A79" s="31"/>
      <c r="B79" s="45" t="s">
        <v>75</v>
      </c>
      <c r="C79" s="45"/>
      <c r="D79" s="46"/>
      <c r="E79" s="46"/>
      <c r="F79" s="46"/>
      <c r="G79" s="46"/>
      <c r="H79" s="46"/>
      <c r="I79" s="46"/>
      <c r="J79" s="46"/>
      <c r="K79" s="55">
        <f t="shared" ref="K79:Q79" si="31">K27+K35+K40+K47+K51+K59+K66+K71+K76</f>
        <v>0</v>
      </c>
      <c r="L79" s="55">
        <f t="shared" si="31"/>
        <v>0</v>
      </c>
      <c r="M79" s="55">
        <f t="shared" si="31"/>
        <v>0</v>
      </c>
      <c r="N79" s="55">
        <f t="shared" si="31"/>
        <v>0</v>
      </c>
      <c r="O79" s="55">
        <f t="shared" si="31"/>
        <v>0</v>
      </c>
      <c r="P79" s="55">
        <f t="shared" si="31"/>
        <v>0</v>
      </c>
      <c r="Q79" s="55">
        <f t="shared" si="31"/>
        <v>0</v>
      </c>
      <c r="R79" s="7">
        <f>SUM(K79:Q79)</f>
        <v>0</v>
      </c>
      <c r="S79" s="50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</row>
    <row r="80" spans="1:77" s="75" customFormat="1" ht="15" customHeight="1">
      <c r="A80" s="74"/>
      <c r="B80" s="45" t="s">
        <v>73</v>
      </c>
      <c r="C80" s="284">
        <f>K101</f>
        <v>0</v>
      </c>
      <c r="D80" s="77"/>
      <c r="E80" s="78"/>
      <c r="F80" s="78"/>
      <c r="G80" s="78"/>
      <c r="H80" s="78"/>
      <c r="I80" s="78"/>
      <c r="J80" s="78"/>
      <c r="K80" s="79">
        <f t="shared" ref="K80:Q80" si="32">K100</f>
        <v>0</v>
      </c>
      <c r="L80" s="79">
        <f t="shared" si="32"/>
        <v>0</v>
      </c>
      <c r="M80" s="79">
        <f t="shared" si="32"/>
        <v>0</v>
      </c>
      <c r="N80" s="79">
        <f t="shared" si="32"/>
        <v>0</v>
      </c>
      <c r="O80" s="79">
        <f t="shared" si="32"/>
        <v>0</v>
      </c>
      <c r="P80" s="79">
        <f t="shared" si="32"/>
        <v>0</v>
      </c>
      <c r="Q80" s="79">
        <f t="shared" si="32"/>
        <v>0</v>
      </c>
      <c r="R80" s="86">
        <f>SUM(K80:Q80)</f>
        <v>0</v>
      </c>
      <c r="S80" s="6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</row>
    <row r="81" spans="1:77" s="6" customFormat="1">
      <c r="A81" s="59">
        <v>4600</v>
      </c>
      <c r="B81" s="18" t="s">
        <v>76</v>
      </c>
      <c r="C81" s="3"/>
      <c r="D81" s="26"/>
      <c r="E81" s="26"/>
      <c r="F81" s="26"/>
      <c r="G81" s="26"/>
      <c r="H81" s="26"/>
      <c r="I81" s="26"/>
      <c r="J81" s="26"/>
      <c r="K81" s="60">
        <f t="shared" ref="K81:Q81" si="33">K79+K80</f>
        <v>0</v>
      </c>
      <c r="L81" s="60">
        <f t="shared" si="33"/>
        <v>0</v>
      </c>
      <c r="M81" s="60">
        <f t="shared" si="33"/>
        <v>0</v>
      </c>
      <c r="N81" s="60">
        <f t="shared" si="33"/>
        <v>0</v>
      </c>
      <c r="O81" s="60">
        <f t="shared" si="33"/>
        <v>0</v>
      </c>
      <c r="P81" s="60">
        <f t="shared" si="33"/>
        <v>0</v>
      </c>
      <c r="Q81" s="60">
        <f t="shared" si="33"/>
        <v>0</v>
      </c>
      <c r="R81" s="48">
        <f>SUM(K81:Q81)</f>
        <v>0</v>
      </c>
      <c r="S81" s="35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</row>
    <row r="82" spans="1:77" s="6" customFormat="1">
      <c r="A82" s="44"/>
      <c r="B82" s="18"/>
      <c r="C82" s="3"/>
      <c r="D82" s="26"/>
      <c r="E82" s="26"/>
      <c r="F82" s="26"/>
      <c r="G82" s="26"/>
      <c r="H82" s="26"/>
      <c r="I82" s="26"/>
      <c r="J82" s="26"/>
      <c r="K82" s="72"/>
      <c r="L82" s="72"/>
      <c r="M82" s="72"/>
      <c r="N82" s="72"/>
      <c r="O82" s="72"/>
      <c r="P82" s="72"/>
      <c r="Q82" s="72"/>
      <c r="R82" s="55"/>
      <c r="S82" s="35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</row>
    <row r="83" spans="1:77" s="6" customFormat="1">
      <c r="A83" s="44"/>
      <c r="B83" s="18"/>
      <c r="C83" s="3"/>
      <c r="D83" s="26"/>
      <c r="E83" s="26"/>
      <c r="F83" s="26"/>
      <c r="G83" s="26"/>
      <c r="H83" s="26"/>
      <c r="I83" s="26"/>
      <c r="J83" s="26"/>
      <c r="K83" s="72"/>
      <c r="L83" s="72"/>
      <c r="M83" s="72"/>
      <c r="N83" s="72"/>
      <c r="O83" s="72"/>
      <c r="P83" s="72"/>
      <c r="Q83" s="72"/>
      <c r="R83" s="55"/>
      <c r="S83" s="35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</row>
    <row r="84" spans="1:77" s="6" customFormat="1">
      <c r="A84" s="44"/>
      <c r="B84" s="18"/>
      <c r="C84" s="3"/>
      <c r="D84" s="26"/>
      <c r="E84" s="26"/>
      <c r="F84" s="26"/>
      <c r="G84" s="26"/>
      <c r="H84" s="26"/>
      <c r="I84" s="26"/>
      <c r="J84" s="26"/>
      <c r="K84" s="72"/>
      <c r="L84" s="72"/>
      <c r="M84" s="72"/>
      <c r="N84" s="72"/>
      <c r="O84" s="72"/>
      <c r="P84" s="72"/>
      <c r="Q84" s="72"/>
      <c r="R84" s="55"/>
      <c r="S84" s="35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</row>
    <row r="85" spans="1:77" s="6" customFormat="1">
      <c r="A85" s="1"/>
      <c r="C85" s="3"/>
      <c r="D85" s="26"/>
      <c r="E85" s="26"/>
      <c r="F85" s="26"/>
      <c r="G85" s="26"/>
      <c r="H85" s="68"/>
      <c r="I85" s="26"/>
      <c r="J85" s="68"/>
      <c r="K85" s="69"/>
      <c r="L85" s="69"/>
      <c r="M85" s="69"/>
      <c r="N85" s="69"/>
      <c r="O85" s="69"/>
      <c r="P85" s="69"/>
      <c r="Q85" s="69"/>
      <c r="R85" s="69"/>
      <c r="S85" s="35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</row>
    <row r="86" spans="1:77" s="6" customFormat="1">
      <c r="A86" s="1"/>
      <c r="C86" s="3"/>
      <c r="D86" s="26"/>
      <c r="E86" s="26"/>
      <c r="F86" s="26"/>
      <c r="G86" s="26"/>
      <c r="H86" s="73"/>
      <c r="I86" s="26"/>
      <c r="J86" s="73"/>
      <c r="K86" s="58"/>
      <c r="L86" s="58"/>
      <c r="M86" s="58"/>
      <c r="N86" s="58"/>
      <c r="O86" s="58"/>
      <c r="P86" s="58"/>
      <c r="Q86" s="58"/>
      <c r="R86" s="58"/>
      <c r="S86" s="35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</row>
    <row r="87" spans="1:77" s="6" customFormat="1">
      <c r="A87" s="1"/>
      <c r="C87" s="3"/>
      <c r="D87" s="26"/>
      <c r="E87" s="26"/>
      <c r="F87" s="11" t="s">
        <v>79</v>
      </c>
      <c r="H87" s="10"/>
      <c r="J87" s="10"/>
      <c r="K87" s="7">
        <f t="shared" ref="K87:Q87" si="34">K79</f>
        <v>0</v>
      </c>
      <c r="L87" s="7">
        <f t="shared" si="34"/>
        <v>0</v>
      </c>
      <c r="M87" s="7">
        <f t="shared" si="34"/>
        <v>0</v>
      </c>
      <c r="N87" s="7">
        <f t="shared" si="34"/>
        <v>0</v>
      </c>
      <c r="O87" s="7">
        <f t="shared" si="34"/>
        <v>0</v>
      </c>
      <c r="P87" s="7">
        <f t="shared" si="34"/>
        <v>0</v>
      </c>
      <c r="Q87" s="7">
        <f t="shared" si="34"/>
        <v>0</v>
      </c>
      <c r="R87" s="7">
        <f>R79</f>
        <v>0</v>
      </c>
      <c r="S87" s="35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</row>
    <row r="88" spans="1:77" s="6" customFormat="1">
      <c r="A88" s="1"/>
      <c r="C88" s="3"/>
      <c r="D88" s="26"/>
      <c r="E88" s="26"/>
      <c r="F88" s="3" t="s">
        <v>80</v>
      </c>
      <c r="H88" s="10"/>
      <c r="J88" s="10"/>
      <c r="K88" s="7"/>
      <c r="L88" s="7"/>
      <c r="M88" s="7"/>
      <c r="N88" s="7"/>
      <c r="O88" s="7"/>
      <c r="P88" s="7"/>
      <c r="Q88" s="7"/>
      <c r="R88" s="7"/>
      <c r="S88" s="35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</row>
    <row r="89" spans="1:77" s="6" customFormat="1">
      <c r="A89" s="1"/>
      <c r="C89" s="3"/>
      <c r="D89" s="26"/>
      <c r="E89" s="26"/>
      <c r="F89" s="10"/>
      <c r="G89" s="52" t="s">
        <v>63</v>
      </c>
      <c r="H89" s="10"/>
      <c r="I89" s="52"/>
      <c r="J89" s="10"/>
      <c r="K89" s="7">
        <f t="shared" ref="K89:R89" si="35">-K40</f>
        <v>0</v>
      </c>
      <c r="L89" s="7">
        <f t="shared" si="35"/>
        <v>0</v>
      </c>
      <c r="M89" s="7">
        <f t="shared" si="35"/>
        <v>0</v>
      </c>
      <c r="N89" s="7">
        <f t="shared" si="35"/>
        <v>0</v>
      </c>
      <c r="O89" s="7">
        <f t="shared" si="35"/>
        <v>0</v>
      </c>
      <c r="P89" s="7">
        <f t="shared" si="35"/>
        <v>0</v>
      </c>
      <c r="Q89" s="7">
        <f t="shared" si="35"/>
        <v>0</v>
      </c>
      <c r="R89" s="7">
        <f t="shared" si="35"/>
        <v>0</v>
      </c>
      <c r="S89" s="35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</row>
    <row r="90" spans="1:77" s="6" customFormat="1">
      <c r="A90" s="1"/>
      <c r="C90" s="3"/>
      <c r="D90" s="26"/>
      <c r="E90" s="26"/>
      <c r="F90" s="10"/>
      <c r="G90" s="3" t="s">
        <v>81</v>
      </c>
      <c r="H90" s="10"/>
      <c r="I90" s="3"/>
      <c r="J90" s="10"/>
      <c r="K90" s="7">
        <f t="shared" ref="K90:Q90" si="36">-(K66)</f>
        <v>0</v>
      </c>
      <c r="L90" s="7">
        <f t="shared" si="36"/>
        <v>0</v>
      </c>
      <c r="M90" s="7">
        <f t="shared" si="36"/>
        <v>0</v>
      </c>
      <c r="N90" s="7">
        <f t="shared" si="36"/>
        <v>0</v>
      </c>
      <c r="O90" s="7">
        <f t="shared" si="36"/>
        <v>0</v>
      </c>
      <c r="P90" s="7">
        <f t="shared" si="36"/>
        <v>0</v>
      </c>
      <c r="Q90" s="7">
        <f t="shared" si="36"/>
        <v>0</v>
      </c>
      <c r="R90" s="7">
        <f>-R41</f>
        <v>0</v>
      </c>
      <c r="S90" s="35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</row>
    <row r="91" spans="1:77" s="6" customFormat="1">
      <c r="A91" s="1"/>
      <c r="C91" s="3"/>
      <c r="D91" s="26"/>
      <c r="E91" s="26"/>
      <c r="F91" s="10"/>
      <c r="G91" s="3" t="s">
        <v>82</v>
      </c>
      <c r="H91" s="10"/>
      <c r="I91" s="3"/>
      <c r="J91" s="10"/>
      <c r="K91" s="7">
        <f t="shared" ref="K91:R92" si="37">-K54</f>
        <v>0</v>
      </c>
      <c r="L91" s="7">
        <f t="shared" si="37"/>
        <v>0</v>
      </c>
      <c r="M91" s="7">
        <f t="shared" si="37"/>
        <v>0</v>
      </c>
      <c r="N91" s="7">
        <f t="shared" si="37"/>
        <v>0</v>
      </c>
      <c r="O91" s="7">
        <f t="shared" si="37"/>
        <v>0</v>
      </c>
      <c r="P91" s="7">
        <f t="shared" si="37"/>
        <v>0</v>
      </c>
      <c r="Q91" s="7">
        <f t="shared" si="37"/>
        <v>0</v>
      </c>
      <c r="R91" s="7">
        <f t="shared" si="37"/>
        <v>0</v>
      </c>
      <c r="S91" s="35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</row>
    <row r="92" spans="1:77" s="6" customFormat="1">
      <c r="A92" s="1"/>
      <c r="C92" s="3"/>
      <c r="D92" s="26"/>
      <c r="E92" s="26"/>
      <c r="F92" s="10"/>
      <c r="G92" s="3" t="s">
        <v>83</v>
      </c>
      <c r="H92" s="10"/>
      <c r="I92" s="3"/>
      <c r="J92" s="10"/>
      <c r="K92" s="7">
        <f t="shared" si="37"/>
        <v>0</v>
      </c>
      <c r="L92" s="7">
        <f t="shared" si="37"/>
        <v>0</v>
      </c>
      <c r="M92" s="7">
        <f t="shared" si="37"/>
        <v>0</v>
      </c>
      <c r="N92" s="7">
        <f t="shared" si="37"/>
        <v>0</v>
      </c>
      <c r="O92" s="7">
        <f t="shared" si="37"/>
        <v>0</v>
      </c>
      <c r="P92" s="7">
        <f t="shared" si="37"/>
        <v>0</v>
      </c>
      <c r="Q92" s="7">
        <f t="shared" si="37"/>
        <v>0</v>
      </c>
      <c r="R92" s="7">
        <f t="shared" si="37"/>
        <v>0</v>
      </c>
      <c r="S92" s="35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</row>
    <row r="93" spans="1:77" s="6" customFormat="1">
      <c r="A93" s="1"/>
      <c r="C93" s="3"/>
      <c r="D93" s="26"/>
      <c r="E93" s="26"/>
      <c r="F93" s="3" t="s">
        <v>84</v>
      </c>
      <c r="G93" s="10"/>
      <c r="H93" s="10"/>
      <c r="I93" s="10"/>
      <c r="J93" s="10"/>
      <c r="K93" s="7"/>
      <c r="L93" s="7"/>
      <c r="M93" s="7"/>
      <c r="N93" s="7"/>
      <c r="O93" s="7"/>
      <c r="P93" s="7"/>
      <c r="Q93" s="7"/>
      <c r="R93" s="7"/>
      <c r="S93" s="35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</row>
    <row r="94" spans="1:77" s="6" customFormat="1">
      <c r="A94" s="1"/>
      <c r="C94" s="3"/>
      <c r="D94" s="26"/>
      <c r="E94" s="26"/>
      <c r="F94" s="10"/>
      <c r="G94" s="10" t="s">
        <v>85</v>
      </c>
      <c r="H94" s="10"/>
      <c r="I94" s="10"/>
      <c r="J94" s="10"/>
      <c r="K94" s="7"/>
      <c r="L94" s="7"/>
      <c r="M94" s="7"/>
      <c r="N94" s="7"/>
      <c r="O94" s="7"/>
      <c r="P94" s="7"/>
      <c r="Q94" s="7"/>
      <c r="R94" s="7"/>
      <c r="S94" s="35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</row>
    <row r="95" spans="1:77" s="6" customFormat="1">
      <c r="A95" s="1"/>
      <c r="C95" s="3"/>
      <c r="D95" s="26"/>
      <c r="E95" s="26"/>
      <c r="F95" s="10"/>
      <c r="G95" s="10" t="s">
        <v>86</v>
      </c>
      <c r="H95" s="10"/>
      <c r="I95" s="10"/>
      <c r="J95" s="10"/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35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</row>
    <row r="96" spans="1:77" s="6" customFormat="1">
      <c r="A96" s="1"/>
      <c r="C96" s="3"/>
      <c r="D96" s="26"/>
      <c r="E96" s="26"/>
      <c r="F96" s="10"/>
      <c r="G96" s="22"/>
      <c r="H96" s="10"/>
      <c r="I96" s="22"/>
      <c r="J96" s="10"/>
      <c r="K96" s="7"/>
      <c r="L96" s="7"/>
      <c r="M96" s="7"/>
      <c r="N96" s="7"/>
      <c r="O96" s="7"/>
      <c r="P96" s="7"/>
      <c r="Q96" s="7"/>
      <c r="R96" s="7"/>
      <c r="S96" s="35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</row>
    <row r="97" spans="1:77" s="6" customFormat="1">
      <c r="A97" s="1"/>
      <c r="C97" s="3"/>
      <c r="D97" s="26"/>
      <c r="E97" s="26"/>
      <c r="F97" s="10"/>
      <c r="G97" s="10"/>
      <c r="H97" s="10"/>
      <c r="I97" s="10"/>
      <c r="J97" s="10"/>
      <c r="K97" s="58"/>
      <c r="L97" s="58"/>
      <c r="M97" s="58"/>
      <c r="N97" s="58"/>
      <c r="O97" s="58"/>
      <c r="P97" s="58"/>
      <c r="Q97" s="58"/>
      <c r="R97" s="58"/>
      <c r="S97" s="35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</row>
    <row r="98" spans="1:77" s="6" customFormat="1">
      <c r="A98" s="1"/>
      <c r="C98" s="3"/>
      <c r="D98" s="26"/>
      <c r="E98" s="26"/>
      <c r="F98" s="10"/>
      <c r="G98" s="10"/>
      <c r="H98" s="10"/>
      <c r="I98" s="10"/>
      <c r="J98" s="10"/>
      <c r="K98" s="7"/>
      <c r="L98" s="7"/>
      <c r="M98" s="7"/>
      <c r="N98" s="7"/>
      <c r="O98" s="7"/>
      <c r="P98" s="7"/>
      <c r="Q98" s="7"/>
      <c r="R98" s="7"/>
      <c r="S98" s="35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</row>
    <row r="99" spans="1:77" s="6" customFormat="1">
      <c r="A99" s="1"/>
      <c r="C99" s="3"/>
      <c r="D99" s="26"/>
      <c r="E99" s="26"/>
      <c r="F99" s="3" t="s">
        <v>87</v>
      </c>
      <c r="G99" s="10"/>
      <c r="H99" s="10"/>
      <c r="I99" s="10"/>
      <c r="J99" s="10"/>
      <c r="K99" s="7">
        <f t="shared" ref="K99:R99" si="38">SUM(K87:K98)</f>
        <v>0</v>
      </c>
      <c r="L99" s="7">
        <f t="shared" si="38"/>
        <v>0</v>
      </c>
      <c r="M99" s="7">
        <f t="shared" si="38"/>
        <v>0</v>
      </c>
      <c r="N99" s="7">
        <f t="shared" si="38"/>
        <v>0</v>
      </c>
      <c r="O99" s="7">
        <f t="shared" si="38"/>
        <v>0</v>
      </c>
      <c r="P99" s="7">
        <f t="shared" si="38"/>
        <v>0</v>
      </c>
      <c r="Q99" s="7">
        <f t="shared" si="38"/>
        <v>0</v>
      </c>
      <c r="R99" s="7">
        <f t="shared" si="38"/>
        <v>0</v>
      </c>
      <c r="S99" s="35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</row>
    <row r="100" spans="1:77" s="6" customFormat="1">
      <c r="A100" s="1"/>
      <c r="B100" s="61"/>
      <c r="C100" s="3"/>
      <c r="D100" s="26"/>
      <c r="E100" s="26"/>
      <c r="G100" s="10"/>
      <c r="H100" s="84"/>
      <c r="I100" s="10"/>
      <c r="J100" s="84"/>
      <c r="K100" s="7">
        <f>K99*$K$101</f>
        <v>0</v>
      </c>
      <c r="L100" s="7">
        <f>L99*$L$101</f>
        <v>0</v>
      </c>
      <c r="M100" s="7">
        <f>M99*$M$101</f>
        <v>0</v>
      </c>
      <c r="N100" s="7">
        <f>N99*$N$101</f>
        <v>0</v>
      </c>
      <c r="O100" s="7">
        <f>O99*$O$101</f>
        <v>0</v>
      </c>
      <c r="P100" s="7">
        <f>P99*$N$101</f>
        <v>0</v>
      </c>
      <c r="Q100" s="7">
        <f>Q99*$O$101</f>
        <v>0</v>
      </c>
      <c r="R100" s="7">
        <f>R99*$H$100</f>
        <v>0</v>
      </c>
      <c r="S100" s="35"/>
      <c r="T100" s="9"/>
      <c r="U100" s="9"/>
      <c r="V100" s="9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</row>
    <row r="101" spans="1:77" s="6" customFormat="1">
      <c r="A101" s="1"/>
      <c r="C101" s="3"/>
      <c r="D101" s="10"/>
      <c r="E101" s="10"/>
      <c r="F101" s="10" t="s">
        <v>88</v>
      </c>
      <c r="G101" s="10"/>
      <c r="H101" s="10"/>
      <c r="I101" s="10"/>
      <c r="J101" s="10"/>
      <c r="K101" s="121">
        <v>0</v>
      </c>
      <c r="L101" s="121">
        <v>0</v>
      </c>
      <c r="M101" s="121">
        <v>0</v>
      </c>
      <c r="N101" s="121">
        <v>0</v>
      </c>
      <c r="O101" s="121">
        <v>0</v>
      </c>
      <c r="P101" s="121">
        <v>0</v>
      </c>
      <c r="Q101" s="121">
        <v>0</v>
      </c>
      <c r="R101" s="7">
        <f>R100-R80</f>
        <v>0</v>
      </c>
      <c r="S101" s="35"/>
      <c r="T101" s="9"/>
      <c r="U101" s="9"/>
      <c r="V101" s="9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</row>
    <row r="102" spans="1:77" s="6" customFormat="1">
      <c r="A102" s="1"/>
      <c r="C102" s="3"/>
      <c r="D102" s="10"/>
      <c r="E102" s="10"/>
      <c r="F102" s="10"/>
      <c r="G102" s="10"/>
      <c r="H102" s="10"/>
      <c r="I102" s="10"/>
      <c r="J102" s="10"/>
      <c r="K102" s="122"/>
      <c r="L102" s="122"/>
      <c r="M102" s="122"/>
      <c r="N102" s="122"/>
      <c r="O102" s="122"/>
      <c r="P102" s="122"/>
      <c r="Q102" s="122"/>
      <c r="R102" s="7"/>
      <c r="S102" s="35"/>
      <c r="T102" s="9"/>
      <c r="U102" s="9"/>
      <c r="V102" s="9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</row>
    <row r="103" spans="1:77" s="6" customFormat="1">
      <c r="A103" s="1"/>
      <c r="C103" s="3"/>
      <c r="D103" s="10"/>
      <c r="E103" s="10"/>
      <c r="F103" s="10"/>
      <c r="G103" s="308"/>
      <c r="H103" s="336"/>
      <c r="I103" s="308"/>
      <c r="J103" s="336"/>
      <c r="K103" s="7"/>
      <c r="L103" s="7"/>
      <c r="M103" s="7"/>
      <c r="N103" s="7"/>
      <c r="O103" s="7"/>
      <c r="P103" s="7"/>
      <c r="Q103" s="7"/>
      <c r="R103" s="7"/>
      <c r="S103" s="35"/>
      <c r="T103" s="9"/>
      <c r="U103" s="9"/>
      <c r="V103" s="9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</row>
    <row r="104" spans="1:77">
      <c r="B104" s="13" t="s">
        <v>89</v>
      </c>
      <c r="D104" s="10" t="s">
        <v>13</v>
      </c>
      <c r="E104" s="10" t="s">
        <v>14</v>
      </c>
      <c r="F104" s="10" t="s">
        <v>15</v>
      </c>
      <c r="G104" s="10" t="s">
        <v>16</v>
      </c>
      <c r="H104" s="10" t="s">
        <v>17</v>
      </c>
      <c r="I104" s="10" t="s">
        <v>30</v>
      </c>
      <c r="J104" s="10" t="s">
        <v>31</v>
      </c>
    </row>
    <row r="105" spans="1:77">
      <c r="B105" s="99" t="s">
        <v>90</v>
      </c>
      <c r="C105" s="64" t="s">
        <v>91</v>
      </c>
      <c r="D105" s="65">
        <v>0</v>
      </c>
      <c r="E105" s="65">
        <v>0</v>
      </c>
      <c r="F105" s="65">
        <v>0</v>
      </c>
      <c r="G105" s="65">
        <v>0</v>
      </c>
      <c r="H105" s="65">
        <v>0</v>
      </c>
      <c r="I105" s="65">
        <v>0</v>
      </c>
      <c r="J105" s="65">
        <v>0</v>
      </c>
    </row>
    <row r="106" spans="1:77">
      <c r="B106" s="100" t="s">
        <v>92</v>
      </c>
      <c r="C106" s="64" t="s">
        <v>93</v>
      </c>
      <c r="D106" s="65">
        <v>12</v>
      </c>
      <c r="E106" s="65">
        <v>12</v>
      </c>
      <c r="F106" s="65">
        <v>12</v>
      </c>
      <c r="G106" s="65">
        <v>12</v>
      </c>
      <c r="H106" s="65">
        <v>12</v>
      </c>
      <c r="I106" s="65">
        <v>12</v>
      </c>
      <c r="J106" s="65">
        <v>12</v>
      </c>
      <c r="K106" s="98"/>
      <c r="L106" s="79"/>
      <c r="M106" s="79"/>
      <c r="N106" s="79"/>
      <c r="O106" s="79"/>
      <c r="P106" s="79"/>
      <c r="Q106" s="79"/>
    </row>
    <row r="107" spans="1:77">
      <c r="K107" s="98"/>
      <c r="L107" s="79"/>
      <c r="M107" s="79"/>
      <c r="N107" s="79"/>
      <c r="O107" s="79"/>
      <c r="P107" s="79"/>
      <c r="Q107" s="79"/>
    </row>
    <row r="108" spans="1:77">
      <c r="C108" s="64" t="s">
        <v>94</v>
      </c>
      <c r="D108" s="65">
        <f t="shared" ref="D108:J108" si="39">D105+D106</f>
        <v>12</v>
      </c>
      <c r="E108" s="65">
        <f t="shared" si="39"/>
        <v>12</v>
      </c>
      <c r="F108" s="65">
        <f t="shared" si="39"/>
        <v>12</v>
      </c>
      <c r="G108" s="65">
        <f t="shared" si="39"/>
        <v>12</v>
      </c>
      <c r="H108" s="65">
        <f t="shared" si="39"/>
        <v>12</v>
      </c>
      <c r="I108" s="65">
        <f t="shared" si="39"/>
        <v>12</v>
      </c>
      <c r="J108" s="65">
        <f t="shared" si="39"/>
        <v>12</v>
      </c>
      <c r="K108" s="98"/>
      <c r="L108" s="79"/>
      <c r="M108" s="79"/>
      <c r="N108" s="79"/>
      <c r="O108" s="79"/>
      <c r="P108" s="79"/>
      <c r="Q108" s="79"/>
    </row>
    <row r="109" spans="1:77">
      <c r="K109" s="13"/>
      <c r="L109" s="13"/>
      <c r="M109" s="13"/>
      <c r="N109" s="13"/>
      <c r="O109" s="13"/>
      <c r="P109" s="13"/>
      <c r="Q109" s="13"/>
      <c r="R109" s="13"/>
    </row>
    <row r="110" spans="1:77">
      <c r="D110" s="66">
        <v>1.03</v>
      </c>
    </row>
    <row r="111" spans="1:77">
      <c r="D111" s="66">
        <v>1.03</v>
      </c>
    </row>
    <row r="113" spans="1:19" s="93" customFormat="1">
      <c r="A113" s="92"/>
      <c r="E113" s="94"/>
      <c r="F113" s="94"/>
      <c r="G113" s="94"/>
      <c r="H113" s="94"/>
      <c r="I113" s="94"/>
      <c r="J113" s="94"/>
      <c r="K113" s="79"/>
      <c r="L113" s="79"/>
      <c r="M113" s="79"/>
      <c r="N113" s="79"/>
      <c r="O113" s="79"/>
      <c r="P113" s="79"/>
      <c r="Q113" s="79"/>
      <c r="R113" s="79"/>
      <c r="S113" s="95"/>
    </row>
    <row r="114" spans="1:19" s="93" customFormat="1">
      <c r="A114" s="92"/>
      <c r="E114" s="94"/>
      <c r="F114" s="94"/>
      <c r="G114" s="94"/>
      <c r="H114" s="94"/>
      <c r="I114" s="94"/>
      <c r="J114" s="94"/>
      <c r="K114" s="79"/>
      <c r="L114" s="79"/>
      <c r="M114" s="79"/>
      <c r="N114" s="79"/>
      <c r="O114" s="79"/>
      <c r="P114" s="79"/>
      <c r="Q114" s="79"/>
      <c r="R114" s="79"/>
      <c r="S114" s="95"/>
    </row>
    <row r="115" spans="1:19" s="93" customFormat="1">
      <c r="A115" s="92"/>
      <c r="E115" s="94"/>
      <c r="F115" s="94"/>
      <c r="G115" s="94"/>
      <c r="H115" s="94"/>
      <c r="I115" s="94"/>
      <c r="J115" s="94"/>
      <c r="K115" s="79"/>
      <c r="L115" s="79"/>
      <c r="M115" s="79"/>
      <c r="N115" s="79"/>
      <c r="O115" s="79"/>
      <c r="P115" s="79"/>
      <c r="Q115" s="79"/>
      <c r="R115" s="79"/>
      <c r="S115" s="95"/>
    </row>
    <row r="116" spans="1:19" s="93" customFormat="1">
      <c r="A116" s="92"/>
      <c r="E116" s="94"/>
      <c r="F116" s="94"/>
      <c r="G116" s="94"/>
      <c r="H116" s="94"/>
      <c r="I116" s="94"/>
      <c r="J116" s="94"/>
      <c r="K116" s="79"/>
      <c r="L116" s="79"/>
      <c r="M116" s="79"/>
      <c r="N116" s="79"/>
      <c r="O116" s="79"/>
      <c r="P116" s="79"/>
      <c r="Q116" s="79"/>
      <c r="R116" s="79"/>
      <c r="S116" s="95"/>
    </row>
    <row r="117" spans="1:19" s="93" customFormat="1">
      <c r="A117" s="92"/>
      <c r="E117" s="94"/>
      <c r="F117" s="94"/>
      <c r="G117" s="94"/>
      <c r="H117" s="94"/>
      <c r="I117" s="94"/>
      <c r="J117" s="94"/>
      <c r="K117" s="79"/>
      <c r="L117" s="79"/>
      <c r="M117" s="79"/>
      <c r="N117" s="79"/>
      <c r="O117" s="79"/>
      <c r="P117" s="79"/>
      <c r="Q117" s="79"/>
      <c r="R117" s="79"/>
      <c r="S117" s="95"/>
    </row>
    <row r="118" spans="1:19" s="93" customFormat="1">
      <c r="A118" s="92"/>
      <c r="K118" s="79"/>
      <c r="L118" s="79"/>
      <c r="M118" s="79"/>
      <c r="N118" s="79"/>
      <c r="O118" s="79"/>
      <c r="P118" s="79"/>
      <c r="Q118" s="79"/>
      <c r="R118" s="79"/>
      <c r="S118" s="95"/>
    </row>
    <row r="119" spans="1:19" s="93" customFormat="1">
      <c r="A119" s="92"/>
      <c r="K119" s="79"/>
      <c r="L119" s="79"/>
      <c r="M119" s="79"/>
      <c r="N119" s="79"/>
      <c r="O119" s="79"/>
      <c r="P119" s="79"/>
      <c r="Q119" s="79"/>
      <c r="R119" s="79"/>
      <c r="S119" s="95"/>
    </row>
    <row r="120" spans="1:19" s="93" customFormat="1">
      <c r="A120" s="92"/>
      <c r="B120" s="96"/>
      <c r="D120" s="97"/>
      <c r="E120" s="97"/>
      <c r="F120" s="97"/>
      <c r="G120" s="97"/>
      <c r="H120" s="97"/>
      <c r="I120" s="97"/>
      <c r="J120" s="97"/>
      <c r="K120" s="79"/>
      <c r="L120" s="79"/>
      <c r="M120" s="79"/>
      <c r="N120" s="79"/>
      <c r="O120" s="79"/>
      <c r="P120" s="79"/>
      <c r="Q120" s="79"/>
      <c r="R120" s="79"/>
      <c r="S120" s="95"/>
    </row>
    <row r="121" spans="1:19" s="93" customFormat="1">
      <c r="A121" s="92"/>
      <c r="B121" s="96"/>
      <c r="D121" s="95"/>
      <c r="E121" s="94"/>
      <c r="F121" s="94"/>
      <c r="G121" s="94"/>
      <c r="H121" s="94"/>
      <c r="I121" s="94"/>
      <c r="J121" s="94"/>
      <c r="K121" s="79"/>
      <c r="L121" s="79"/>
      <c r="M121" s="79"/>
      <c r="N121" s="79"/>
      <c r="O121" s="79"/>
      <c r="P121" s="79"/>
      <c r="Q121" s="79"/>
      <c r="R121" s="79"/>
      <c r="S121" s="95"/>
    </row>
    <row r="122" spans="1:19" s="93" customFormat="1">
      <c r="A122" s="92"/>
      <c r="K122" s="79"/>
      <c r="L122" s="79"/>
      <c r="M122" s="79"/>
      <c r="N122" s="79"/>
      <c r="O122" s="79"/>
      <c r="P122" s="79"/>
      <c r="Q122" s="79"/>
      <c r="R122" s="79"/>
      <c r="S122" s="95"/>
    </row>
    <row r="123" spans="1:19" s="93" customFormat="1">
      <c r="A123" s="92"/>
      <c r="K123" s="79"/>
      <c r="L123" s="79"/>
      <c r="M123" s="79"/>
      <c r="N123" s="79"/>
      <c r="O123" s="79"/>
      <c r="P123" s="79"/>
      <c r="Q123" s="79"/>
      <c r="R123" s="79"/>
      <c r="S123" s="95"/>
    </row>
    <row r="124" spans="1:19" s="93" customFormat="1">
      <c r="A124" s="92"/>
      <c r="K124" s="79"/>
      <c r="L124" s="79"/>
      <c r="M124" s="79"/>
      <c r="N124" s="79"/>
      <c r="O124" s="79"/>
      <c r="P124" s="79"/>
      <c r="Q124" s="79"/>
      <c r="R124" s="79"/>
      <c r="S124" s="95"/>
    </row>
    <row r="125" spans="1:19" s="93" customFormat="1">
      <c r="A125" s="92"/>
      <c r="K125" s="79"/>
      <c r="L125" s="79"/>
      <c r="M125" s="79"/>
      <c r="N125" s="79"/>
      <c r="O125" s="79"/>
      <c r="P125" s="79"/>
      <c r="Q125" s="79"/>
      <c r="R125" s="79"/>
      <c r="S125" s="95"/>
    </row>
    <row r="126" spans="1:19" s="93" customFormat="1">
      <c r="A126" s="92"/>
      <c r="K126" s="79"/>
      <c r="L126" s="79"/>
      <c r="M126" s="79"/>
      <c r="N126" s="79"/>
      <c r="O126" s="79"/>
      <c r="P126" s="79"/>
      <c r="Q126" s="79"/>
      <c r="R126" s="79"/>
      <c r="S126" s="95"/>
    </row>
    <row r="127" spans="1:19" s="93" customFormat="1">
      <c r="A127" s="92"/>
      <c r="K127" s="79"/>
      <c r="L127" s="79"/>
      <c r="M127" s="79"/>
      <c r="N127" s="79"/>
      <c r="O127" s="79"/>
      <c r="P127" s="79"/>
      <c r="Q127" s="79"/>
      <c r="R127" s="79"/>
      <c r="S127" s="95"/>
    </row>
    <row r="128" spans="1:19" s="93" customFormat="1">
      <c r="A128" s="92"/>
      <c r="K128" s="79"/>
      <c r="L128" s="79"/>
      <c r="M128" s="79"/>
      <c r="N128" s="79"/>
      <c r="O128" s="79"/>
      <c r="P128" s="79"/>
      <c r="Q128" s="79"/>
      <c r="R128" s="79"/>
      <c r="S128" s="95"/>
    </row>
    <row r="129" spans="1:19" s="93" customFormat="1">
      <c r="A129" s="92"/>
      <c r="K129" s="79"/>
      <c r="L129" s="79"/>
      <c r="M129" s="79"/>
      <c r="N129" s="79"/>
      <c r="O129" s="79"/>
      <c r="P129" s="79"/>
      <c r="Q129" s="79"/>
      <c r="R129" s="79"/>
      <c r="S129" s="95"/>
    </row>
    <row r="130" spans="1:19" s="93" customFormat="1">
      <c r="A130" s="92"/>
      <c r="K130" s="79"/>
      <c r="L130" s="79"/>
      <c r="M130" s="79"/>
      <c r="N130" s="79"/>
      <c r="O130" s="79"/>
      <c r="P130" s="79"/>
      <c r="Q130" s="79"/>
      <c r="R130" s="79"/>
      <c r="S130" s="95"/>
    </row>
  </sheetData>
  <mergeCells count="1">
    <mergeCell ref="S27:X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Y130"/>
  <sheetViews>
    <sheetView topLeftCell="A10" zoomScale="90" workbookViewId="0">
      <selection activeCell="C6" sqref="C6"/>
    </sheetView>
  </sheetViews>
  <sheetFormatPr defaultColWidth="9.140625" defaultRowHeight="15"/>
  <cols>
    <col min="1" max="1" width="8.140625" style="1" customWidth="1"/>
    <col min="2" max="2" width="23.42578125" style="13" customWidth="1"/>
    <col min="3" max="3" width="29.85546875" style="13" customWidth="1"/>
    <col min="4" max="4" width="13.28515625" style="13" customWidth="1"/>
    <col min="5" max="5" width="12.28515625" style="13" customWidth="1"/>
    <col min="6" max="10" width="10.7109375" style="13" customWidth="1"/>
    <col min="11" max="11" width="12.140625" style="7" customWidth="1"/>
    <col min="12" max="12" width="11.85546875" style="7" customWidth="1"/>
    <col min="13" max="13" width="11.28515625" style="7" customWidth="1"/>
    <col min="14" max="14" width="11.42578125" style="7" customWidth="1"/>
    <col min="15" max="15" width="12" style="7" customWidth="1"/>
    <col min="16" max="16" width="11.42578125" style="7" customWidth="1"/>
    <col min="17" max="17" width="12" style="7" customWidth="1"/>
    <col min="18" max="18" width="13.140625" style="7" customWidth="1"/>
    <col min="19" max="19" width="13.140625" style="63" customWidth="1"/>
    <col min="20" max="20" width="11.140625" style="13" customWidth="1"/>
    <col min="21" max="16384" width="9.140625" style="13"/>
  </cols>
  <sheetData>
    <row r="1" spans="1:77" s="6" customFormat="1">
      <c r="A1" s="1"/>
      <c r="B1" s="2" t="s">
        <v>0</v>
      </c>
      <c r="C1" s="91"/>
      <c r="D1" s="4" t="s">
        <v>1</v>
      </c>
      <c r="E1" s="5"/>
      <c r="K1" s="7"/>
      <c r="L1" s="7"/>
      <c r="M1" s="7"/>
      <c r="N1" s="7"/>
      <c r="O1" s="7"/>
      <c r="P1" s="7"/>
      <c r="Q1" s="7"/>
      <c r="R1" s="7"/>
      <c r="S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</row>
    <row r="2" spans="1:77" s="6" customFormat="1" ht="18.75" customHeight="1">
      <c r="A2" s="1"/>
      <c r="B2" s="70" t="s">
        <v>2</v>
      </c>
      <c r="C2" s="143"/>
      <c r="D2" s="51" t="s">
        <v>4</v>
      </c>
      <c r="E2" s="126"/>
      <c r="F2" s="12"/>
      <c r="K2" s="151"/>
      <c r="L2" s="7"/>
      <c r="M2" s="7"/>
      <c r="N2" s="7"/>
      <c r="O2" s="7"/>
      <c r="P2" s="7"/>
      <c r="Q2" s="7"/>
      <c r="R2" s="7"/>
      <c r="S2" s="8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</row>
    <row r="3" spans="1:77" s="6" customFormat="1">
      <c r="A3" s="1"/>
      <c r="B3" s="71" t="s">
        <v>5</v>
      </c>
      <c r="C3" s="143"/>
      <c r="D3" s="51" t="s">
        <v>95</v>
      </c>
      <c r="K3" s="7"/>
      <c r="L3" s="7"/>
      <c r="M3" s="7"/>
      <c r="N3" s="7"/>
      <c r="O3" s="7"/>
      <c r="P3" s="7"/>
      <c r="Q3" s="7"/>
      <c r="R3" s="7"/>
      <c r="S3" s="8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77" s="6" customFormat="1">
      <c r="A4" s="1"/>
      <c r="B4" s="51" t="s">
        <v>6</v>
      </c>
      <c r="C4" s="3"/>
      <c r="D4" s="14" t="s">
        <v>96</v>
      </c>
      <c r="E4" s="129"/>
      <c r="K4" s="88"/>
      <c r="L4" s="15"/>
      <c r="M4" s="7"/>
      <c r="N4" s="7"/>
      <c r="O4" s="7"/>
      <c r="P4" s="7"/>
      <c r="Q4" s="7"/>
      <c r="R4" s="7"/>
      <c r="S4" s="16"/>
      <c r="T4" s="10"/>
      <c r="U4" s="10"/>
      <c r="V4" s="10"/>
      <c r="W4" s="10"/>
      <c r="X4" s="10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s="6" customFormat="1">
      <c r="A5" s="1"/>
      <c r="B5" s="51" t="s">
        <v>8</v>
      </c>
      <c r="C5" s="3"/>
      <c r="D5" s="14" t="s">
        <v>9</v>
      </c>
      <c r="K5" s="88"/>
      <c r="L5" s="15"/>
      <c r="M5" s="133"/>
      <c r="N5" s="7"/>
      <c r="O5" s="7"/>
      <c r="P5" s="7"/>
      <c r="Q5" s="7"/>
      <c r="R5" s="7"/>
      <c r="S5" s="16"/>
      <c r="T5" s="10"/>
      <c r="U5" s="10"/>
      <c r="V5" s="10"/>
      <c r="W5" s="10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77" s="6" customFormat="1">
      <c r="A6" s="1"/>
      <c r="B6" s="82" t="s">
        <v>10</v>
      </c>
      <c r="C6" s="83">
        <v>203700</v>
      </c>
      <c r="D6" s="14"/>
      <c r="K6" s="15"/>
      <c r="L6" s="15"/>
      <c r="M6" s="133"/>
      <c r="N6" s="7"/>
      <c r="O6" s="7"/>
      <c r="P6" s="7"/>
      <c r="Q6" s="7"/>
      <c r="R6" s="7"/>
      <c r="S6" s="16"/>
      <c r="T6" s="10"/>
      <c r="U6" s="10"/>
      <c r="V6" s="10"/>
      <c r="W6" s="10"/>
      <c r="X6" s="10"/>
      <c r="Y6" s="10"/>
      <c r="Z6" s="10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s="6" customFormat="1">
      <c r="A7" s="1"/>
      <c r="B7" s="51"/>
      <c r="C7" s="3"/>
      <c r="D7" s="14"/>
      <c r="K7" s="15"/>
      <c r="L7" s="15"/>
      <c r="M7" s="7"/>
      <c r="N7" s="7"/>
      <c r="O7" s="7"/>
      <c r="P7" s="7"/>
      <c r="Q7" s="7"/>
      <c r="R7" s="7"/>
      <c r="S7" s="16"/>
      <c r="T7" s="10"/>
      <c r="U7" s="10"/>
      <c r="V7" s="10"/>
      <c r="W7" s="10"/>
      <c r="X7" s="10"/>
      <c r="Y7" s="10"/>
      <c r="Z7" s="10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</row>
    <row r="8" spans="1:77" s="6" customFormat="1">
      <c r="A8" s="1"/>
      <c r="B8" s="51"/>
      <c r="C8" s="3"/>
      <c r="D8" s="14"/>
      <c r="K8" s="90"/>
      <c r="L8" s="15"/>
      <c r="M8" s="7"/>
      <c r="N8" s="7"/>
      <c r="O8" s="7"/>
      <c r="P8" s="7"/>
      <c r="Q8" s="7"/>
      <c r="R8" s="7"/>
      <c r="S8" s="16"/>
      <c r="T8" s="10"/>
      <c r="U8" s="10"/>
      <c r="V8" s="10"/>
      <c r="W8" s="10"/>
      <c r="X8" s="10"/>
      <c r="Y8" s="9"/>
      <c r="Z8" s="9"/>
      <c r="AA8" s="9"/>
      <c r="AB8" s="18" t="s">
        <v>13</v>
      </c>
      <c r="AC8" s="18" t="s">
        <v>14</v>
      </c>
      <c r="AD8" s="18" t="s">
        <v>15</v>
      </c>
      <c r="AE8" s="18" t="s">
        <v>16</v>
      </c>
      <c r="AF8" s="18" t="s">
        <v>17</v>
      </c>
      <c r="AG8" s="9"/>
      <c r="AH8" s="9"/>
      <c r="AI8" s="9"/>
      <c r="AJ8" s="9"/>
      <c r="AK8" s="9"/>
      <c r="AL8" s="9"/>
      <c r="AM8" s="9"/>
      <c r="AN8" s="9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</row>
    <row r="9" spans="1:77" s="6" customFormat="1">
      <c r="A9" s="1"/>
      <c r="C9" s="3"/>
      <c r="D9" s="15"/>
      <c r="K9" s="15"/>
      <c r="L9" s="15"/>
      <c r="M9" s="15"/>
      <c r="N9" s="15"/>
      <c r="O9" s="15"/>
      <c r="P9" s="15"/>
      <c r="Q9" s="15"/>
      <c r="R9" s="7"/>
      <c r="S9" s="9"/>
      <c r="T9" s="10"/>
      <c r="U9" s="10"/>
      <c r="V9" s="10"/>
      <c r="W9" s="9"/>
      <c r="X9" s="9"/>
      <c r="Y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</row>
    <row r="10" spans="1:77" s="10" customFormat="1">
      <c r="A10" s="17" t="s">
        <v>26</v>
      </c>
      <c r="B10" s="19" t="s">
        <v>27</v>
      </c>
      <c r="C10" s="18" t="s">
        <v>28</v>
      </c>
      <c r="D10" s="18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" t="s">
        <v>29</v>
      </c>
      <c r="K10" s="18" t="s">
        <v>13</v>
      </c>
      <c r="L10" s="18" t="s">
        <v>14</v>
      </c>
      <c r="M10" s="18" t="s">
        <v>15</v>
      </c>
      <c r="N10" s="18" t="s">
        <v>16</v>
      </c>
      <c r="O10" s="18" t="s">
        <v>17</v>
      </c>
      <c r="P10" s="18" t="s">
        <v>30</v>
      </c>
      <c r="Q10" s="18" t="s">
        <v>31</v>
      </c>
      <c r="R10" s="20" t="s">
        <v>32</v>
      </c>
      <c r="S10" s="22" t="s">
        <v>97</v>
      </c>
      <c r="T10" s="22" t="s">
        <v>98</v>
      </c>
      <c r="U10" s="22" t="s">
        <v>99</v>
      </c>
      <c r="V10" s="22" t="s">
        <v>100</v>
      </c>
      <c r="W10" s="22" t="s">
        <v>101</v>
      </c>
      <c r="X10" s="22" t="s">
        <v>102</v>
      </c>
      <c r="Y10" s="22" t="s">
        <v>103</v>
      </c>
      <c r="Z10" s="22" t="s">
        <v>104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77" s="10" customFormat="1">
      <c r="A11" s="17" t="s">
        <v>41</v>
      </c>
      <c r="D11" s="18" t="s">
        <v>13</v>
      </c>
      <c r="E11" s="18" t="s">
        <v>14</v>
      </c>
      <c r="F11" s="18" t="s">
        <v>15</v>
      </c>
      <c r="G11" s="18" t="s">
        <v>16</v>
      </c>
      <c r="H11" s="18" t="s">
        <v>17</v>
      </c>
      <c r="I11" s="18" t="s">
        <v>30</v>
      </c>
      <c r="J11" s="18" t="s">
        <v>31</v>
      </c>
      <c r="K11" s="35" t="s">
        <v>105</v>
      </c>
      <c r="L11" s="35" t="s">
        <v>105</v>
      </c>
      <c r="M11" s="35" t="s">
        <v>105</v>
      </c>
      <c r="N11" s="35" t="s">
        <v>105</v>
      </c>
      <c r="O11" s="35" t="s">
        <v>105</v>
      </c>
      <c r="P11" s="35" t="s">
        <v>105</v>
      </c>
      <c r="Q11" s="35" t="s">
        <v>105</v>
      </c>
      <c r="R11" s="7"/>
      <c r="S11" s="16" t="s">
        <v>42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77" s="6" customFormat="1" ht="17.25" customHeight="1">
      <c r="A12" s="1"/>
      <c r="C12" s="3"/>
      <c r="D12" s="18"/>
      <c r="E12" s="18"/>
      <c r="F12" s="18"/>
      <c r="G12" s="18"/>
      <c r="H12" s="18"/>
      <c r="I12" s="18"/>
      <c r="J12" s="18"/>
      <c r="K12" s="7"/>
      <c r="L12" s="7"/>
      <c r="M12" s="7"/>
      <c r="N12" s="7"/>
      <c r="O12" s="7"/>
      <c r="P12" s="7"/>
      <c r="Q12" s="7"/>
      <c r="R12" s="7"/>
      <c r="S12" s="16"/>
      <c r="T12" s="10"/>
      <c r="U12" s="10"/>
      <c r="V12" s="10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</row>
    <row r="13" spans="1:77" s="6" customFormat="1" ht="15.75" customHeight="1">
      <c r="A13" s="113">
        <v>5010</v>
      </c>
      <c r="B13" s="348"/>
      <c r="C13" s="33" t="s">
        <v>106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7">
        <f t="shared" ref="K13:Q13" si="0">ROUND((SUM(D13*T13)*$D$105/12+SUM(D13*U13)*$D$106/12),0)</f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 t="shared" si="0"/>
        <v>0</v>
      </c>
      <c r="Q13" s="27">
        <f t="shared" si="0"/>
        <v>0</v>
      </c>
      <c r="R13" s="7">
        <f>SUM(K13:Q13)</f>
        <v>0</v>
      </c>
      <c r="S13" s="29">
        <v>0</v>
      </c>
      <c r="T13" s="30">
        <f t="shared" ref="T13:T20" si="1">IF(S13*$D$110&gt;$C$6,$C$6,S13*$D$110)</f>
        <v>0</v>
      </c>
      <c r="U13" s="30">
        <f t="shared" ref="U13:Z13" si="2">IF(T13*$D$110&gt;$C$6,$C$6,T13*$D$110)</f>
        <v>0</v>
      </c>
      <c r="V13" s="30">
        <f t="shared" si="2"/>
        <v>0</v>
      </c>
      <c r="W13" s="30">
        <f t="shared" si="2"/>
        <v>0</v>
      </c>
      <c r="X13" s="30">
        <f t="shared" si="2"/>
        <v>0</v>
      </c>
      <c r="Y13" s="30">
        <f t="shared" si="2"/>
        <v>0</v>
      </c>
      <c r="Z13" s="30">
        <f t="shared" si="2"/>
        <v>0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s="6" customFormat="1" ht="13.5" customHeight="1">
      <c r="A14" s="113">
        <v>5010</v>
      </c>
      <c r="B14" s="297"/>
      <c r="C14" s="33" t="s">
        <v>107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7">
        <f t="shared" ref="K14:K21" si="3">ROUND((SUM(D14*S14)*$D$105/12+SUM(D14*T14)*$D$106/12),0)</f>
        <v>0</v>
      </c>
      <c r="L14" s="27">
        <f t="shared" ref="L14:Q21" si="4">ROUND((SUM(E14*T14)*$D$105/12+SUM(E14*U14)*$D$106/12),0)</f>
        <v>0</v>
      </c>
      <c r="M14" s="27">
        <f t="shared" si="4"/>
        <v>0</v>
      </c>
      <c r="N14" s="27">
        <f t="shared" si="4"/>
        <v>0</v>
      </c>
      <c r="O14" s="27">
        <f t="shared" si="4"/>
        <v>0</v>
      </c>
      <c r="P14" s="27">
        <f t="shared" si="4"/>
        <v>0</v>
      </c>
      <c r="Q14" s="27">
        <f t="shared" si="4"/>
        <v>0</v>
      </c>
      <c r="R14" s="7">
        <f t="shared" ref="R14:R22" si="5">SUM(K14:Q14)</f>
        <v>0</v>
      </c>
      <c r="S14" s="29">
        <v>0</v>
      </c>
      <c r="T14" s="30">
        <f t="shared" si="1"/>
        <v>0</v>
      </c>
      <c r="U14" s="30">
        <f t="shared" ref="U14:Z17" si="6">IF(T14*$D$110&gt;$C$6,$C$6,T14*$D$110)</f>
        <v>0</v>
      </c>
      <c r="V14" s="30">
        <f t="shared" si="6"/>
        <v>0</v>
      </c>
      <c r="W14" s="30">
        <f t="shared" si="6"/>
        <v>0</v>
      </c>
      <c r="X14" s="30">
        <f t="shared" si="6"/>
        <v>0</v>
      </c>
      <c r="Y14" s="30">
        <f t="shared" si="6"/>
        <v>0</v>
      </c>
      <c r="Z14" s="30">
        <f t="shared" si="6"/>
        <v>0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</row>
    <row r="15" spans="1:77" s="6" customFormat="1" ht="13.5" customHeight="1">
      <c r="A15" s="113">
        <v>5010</v>
      </c>
      <c r="B15" s="32"/>
      <c r="C15" s="24" t="s">
        <v>108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7">
        <f t="shared" si="3"/>
        <v>0</v>
      </c>
      <c r="L15" s="27">
        <f t="shared" si="4"/>
        <v>0</v>
      </c>
      <c r="M15" s="27">
        <f t="shared" si="4"/>
        <v>0</v>
      </c>
      <c r="N15" s="27">
        <f t="shared" si="4"/>
        <v>0</v>
      </c>
      <c r="O15" s="27">
        <f t="shared" si="4"/>
        <v>0</v>
      </c>
      <c r="P15" s="27">
        <f t="shared" si="4"/>
        <v>0</v>
      </c>
      <c r="Q15" s="27">
        <f t="shared" si="4"/>
        <v>0</v>
      </c>
      <c r="R15" s="7">
        <f t="shared" si="5"/>
        <v>0</v>
      </c>
      <c r="S15" s="29">
        <v>0</v>
      </c>
      <c r="T15" s="30">
        <f t="shared" si="1"/>
        <v>0</v>
      </c>
      <c r="U15" s="30">
        <f t="shared" si="6"/>
        <v>0</v>
      </c>
      <c r="V15" s="30">
        <f t="shared" si="6"/>
        <v>0</v>
      </c>
      <c r="W15" s="30">
        <f t="shared" si="6"/>
        <v>0</v>
      </c>
      <c r="X15" s="30">
        <f t="shared" si="6"/>
        <v>0</v>
      </c>
      <c r="Y15" s="30">
        <f t="shared" si="6"/>
        <v>0</v>
      </c>
      <c r="Z15" s="30">
        <f t="shared" si="6"/>
        <v>0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</row>
    <row r="16" spans="1:77" s="6" customFormat="1" ht="13.5" customHeight="1">
      <c r="A16" s="113">
        <v>5010</v>
      </c>
      <c r="B16" s="23"/>
      <c r="C16" s="33" t="s">
        <v>108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7">
        <f t="shared" si="3"/>
        <v>0</v>
      </c>
      <c r="L16" s="27">
        <f t="shared" si="4"/>
        <v>0</v>
      </c>
      <c r="M16" s="27">
        <f t="shared" si="4"/>
        <v>0</v>
      </c>
      <c r="N16" s="27">
        <f t="shared" si="4"/>
        <v>0</v>
      </c>
      <c r="O16" s="27">
        <f t="shared" si="4"/>
        <v>0</v>
      </c>
      <c r="P16" s="27">
        <f t="shared" si="4"/>
        <v>0</v>
      </c>
      <c r="Q16" s="27">
        <f t="shared" si="4"/>
        <v>0</v>
      </c>
      <c r="R16" s="7">
        <f t="shared" si="5"/>
        <v>0</v>
      </c>
      <c r="S16" s="29">
        <v>0</v>
      </c>
      <c r="T16" s="30">
        <f t="shared" si="1"/>
        <v>0</v>
      </c>
      <c r="U16" s="30">
        <f t="shared" si="6"/>
        <v>0</v>
      </c>
      <c r="V16" s="30">
        <f t="shared" si="6"/>
        <v>0</v>
      </c>
      <c r="W16" s="30">
        <f t="shared" si="6"/>
        <v>0</v>
      </c>
      <c r="X16" s="30">
        <f t="shared" si="6"/>
        <v>0</v>
      </c>
      <c r="Y16" s="30">
        <f t="shared" si="6"/>
        <v>0</v>
      </c>
      <c r="Z16" s="30">
        <f t="shared" si="6"/>
        <v>0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</row>
    <row r="17" spans="1:77" s="6" customFormat="1" ht="14.25" customHeight="1">
      <c r="A17" s="114"/>
      <c r="B17" s="32"/>
      <c r="C17" s="24" t="s">
        <v>109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7">
        <f t="shared" si="3"/>
        <v>0</v>
      </c>
      <c r="L17" s="27">
        <f t="shared" si="4"/>
        <v>0</v>
      </c>
      <c r="M17" s="27">
        <f t="shared" si="4"/>
        <v>0</v>
      </c>
      <c r="N17" s="27">
        <f t="shared" si="4"/>
        <v>0</v>
      </c>
      <c r="O17" s="27">
        <f t="shared" si="4"/>
        <v>0</v>
      </c>
      <c r="P17" s="27">
        <f t="shared" si="4"/>
        <v>0</v>
      </c>
      <c r="Q17" s="27">
        <f t="shared" si="4"/>
        <v>0</v>
      </c>
      <c r="R17" s="7">
        <f t="shared" si="5"/>
        <v>0</v>
      </c>
      <c r="S17" s="29">
        <v>0</v>
      </c>
      <c r="T17" s="30">
        <f t="shared" si="1"/>
        <v>0</v>
      </c>
      <c r="U17" s="30">
        <f t="shared" si="6"/>
        <v>0</v>
      </c>
      <c r="V17" s="30">
        <f t="shared" si="6"/>
        <v>0</v>
      </c>
      <c r="W17" s="30">
        <f t="shared" si="6"/>
        <v>0</v>
      </c>
      <c r="X17" s="30">
        <f t="shared" si="6"/>
        <v>0</v>
      </c>
      <c r="Y17" s="30">
        <f t="shared" si="6"/>
        <v>0</v>
      </c>
      <c r="Z17" s="30">
        <f t="shared" si="6"/>
        <v>0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</row>
    <row r="18" spans="1:77" s="6" customFormat="1" ht="14.25" customHeight="1">
      <c r="A18" s="114"/>
      <c r="B18" s="32"/>
      <c r="C18" s="24" t="s">
        <v>110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7">
        <f t="shared" si="3"/>
        <v>0</v>
      </c>
      <c r="L18" s="27">
        <f t="shared" si="4"/>
        <v>0</v>
      </c>
      <c r="M18" s="27">
        <f t="shared" si="4"/>
        <v>0</v>
      </c>
      <c r="N18" s="27">
        <f t="shared" si="4"/>
        <v>0</v>
      </c>
      <c r="O18" s="27">
        <f t="shared" si="4"/>
        <v>0</v>
      </c>
      <c r="P18" s="27">
        <f t="shared" si="4"/>
        <v>0</v>
      </c>
      <c r="Q18" s="27">
        <f t="shared" si="4"/>
        <v>0</v>
      </c>
      <c r="R18" s="7">
        <f t="shared" si="5"/>
        <v>0</v>
      </c>
      <c r="S18" s="29">
        <v>0</v>
      </c>
      <c r="T18" s="30">
        <f t="shared" si="1"/>
        <v>0</v>
      </c>
      <c r="U18" s="30">
        <f t="shared" ref="U18:Z18" si="7">T18*1.05</f>
        <v>0</v>
      </c>
      <c r="V18" s="30">
        <f t="shared" si="7"/>
        <v>0</v>
      </c>
      <c r="W18" s="30">
        <f t="shared" si="7"/>
        <v>0</v>
      </c>
      <c r="X18" s="30">
        <f t="shared" si="7"/>
        <v>0</v>
      </c>
      <c r="Y18" s="30">
        <f t="shared" si="7"/>
        <v>0</v>
      </c>
      <c r="Z18" s="30">
        <f t="shared" si="7"/>
        <v>0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s="6" customFormat="1" ht="13.5" customHeight="1">
      <c r="A19" s="114"/>
      <c r="B19" s="32"/>
      <c r="C19" s="24" t="s">
        <v>111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7">
        <f t="shared" si="3"/>
        <v>0</v>
      </c>
      <c r="L19" s="27">
        <f t="shared" si="4"/>
        <v>0</v>
      </c>
      <c r="M19" s="27">
        <f t="shared" si="4"/>
        <v>0</v>
      </c>
      <c r="N19" s="27">
        <f t="shared" si="4"/>
        <v>0</v>
      </c>
      <c r="O19" s="27">
        <f t="shared" si="4"/>
        <v>0</v>
      </c>
      <c r="P19" s="27">
        <f t="shared" si="4"/>
        <v>0</v>
      </c>
      <c r="Q19" s="27">
        <f t="shared" si="4"/>
        <v>0</v>
      </c>
      <c r="R19" s="7">
        <f t="shared" si="5"/>
        <v>0</v>
      </c>
      <c r="S19" s="29">
        <v>0</v>
      </c>
      <c r="T19" s="30">
        <f t="shared" si="1"/>
        <v>0</v>
      </c>
      <c r="U19" s="30">
        <f t="shared" ref="U19:Z19" si="8">IF(T19*$D$110&gt;$C$6,$C$6,T19*$D$110)</f>
        <v>0</v>
      </c>
      <c r="V19" s="30">
        <f t="shared" si="8"/>
        <v>0</v>
      </c>
      <c r="W19" s="30">
        <f t="shared" si="8"/>
        <v>0</v>
      </c>
      <c r="X19" s="30">
        <f t="shared" si="8"/>
        <v>0</v>
      </c>
      <c r="Y19" s="30">
        <f t="shared" si="8"/>
        <v>0</v>
      </c>
      <c r="Z19" s="30">
        <f t="shared" si="8"/>
        <v>0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s="6" customFormat="1" ht="14.25" customHeight="1">
      <c r="A20" s="114"/>
      <c r="B20" s="32"/>
      <c r="C20" s="24" t="s">
        <v>112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7">
        <f t="shared" si="3"/>
        <v>0</v>
      </c>
      <c r="L20" s="27">
        <f t="shared" si="4"/>
        <v>0</v>
      </c>
      <c r="M20" s="27">
        <f t="shared" si="4"/>
        <v>0</v>
      </c>
      <c r="N20" s="27">
        <f t="shared" si="4"/>
        <v>0</v>
      </c>
      <c r="O20" s="27">
        <f t="shared" si="4"/>
        <v>0</v>
      </c>
      <c r="P20" s="27">
        <f t="shared" si="4"/>
        <v>0</v>
      </c>
      <c r="Q20" s="27">
        <f t="shared" si="4"/>
        <v>0</v>
      </c>
      <c r="R20" s="7">
        <f t="shared" si="5"/>
        <v>0</v>
      </c>
      <c r="S20" s="29">
        <v>0</v>
      </c>
      <c r="T20" s="30">
        <f t="shared" si="1"/>
        <v>0</v>
      </c>
      <c r="U20" s="30">
        <f t="shared" ref="U20:Z20" si="9">T20*1.1</f>
        <v>0</v>
      </c>
      <c r="V20" s="30">
        <f t="shared" si="9"/>
        <v>0</v>
      </c>
      <c r="W20" s="30">
        <f t="shared" si="9"/>
        <v>0</v>
      </c>
      <c r="X20" s="30">
        <f t="shared" si="9"/>
        <v>0</v>
      </c>
      <c r="Y20" s="30">
        <f t="shared" si="9"/>
        <v>0</v>
      </c>
      <c r="Z20" s="30">
        <f t="shared" si="9"/>
        <v>0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</row>
    <row r="21" spans="1:77" s="6" customFormat="1" ht="13.5" customHeight="1">
      <c r="A21" s="114"/>
      <c r="B21" s="32"/>
      <c r="C21" s="24" t="s">
        <v>113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7">
        <f t="shared" si="3"/>
        <v>0</v>
      </c>
      <c r="L21" s="27">
        <f t="shared" si="4"/>
        <v>0</v>
      </c>
      <c r="M21" s="27">
        <f t="shared" si="4"/>
        <v>0</v>
      </c>
      <c r="N21" s="27">
        <f t="shared" si="4"/>
        <v>0</v>
      </c>
      <c r="O21" s="27">
        <f t="shared" si="4"/>
        <v>0</v>
      </c>
      <c r="P21" s="27">
        <f t="shared" si="4"/>
        <v>0</v>
      </c>
      <c r="Q21" s="27">
        <f t="shared" si="4"/>
        <v>0</v>
      </c>
      <c r="R21" s="7">
        <f t="shared" si="5"/>
        <v>0</v>
      </c>
      <c r="S21" s="29">
        <v>0</v>
      </c>
      <c r="T21" s="30">
        <f t="shared" ref="T21:Z22" si="10">IF(S21*$D$110&gt;$C$6,$C$6,S21*$D$110)</f>
        <v>0</v>
      </c>
      <c r="U21" s="30">
        <f t="shared" si="10"/>
        <v>0</v>
      </c>
      <c r="V21" s="30">
        <f t="shared" si="10"/>
        <v>0</v>
      </c>
      <c r="W21" s="30">
        <f t="shared" si="10"/>
        <v>0</v>
      </c>
      <c r="X21" s="30">
        <f t="shared" si="10"/>
        <v>0</v>
      </c>
      <c r="Y21" s="30">
        <f t="shared" si="10"/>
        <v>0</v>
      </c>
      <c r="Z21" s="30">
        <f t="shared" si="10"/>
        <v>0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</row>
    <row r="22" spans="1:77" s="6" customFormat="1" ht="15" customHeight="1">
      <c r="A22" s="114"/>
      <c r="B22" s="32"/>
      <c r="C22" s="24" t="s">
        <v>114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7">
        <f t="shared" ref="K22:Q22" si="11">ROUND((SUM(D22*T22)*$D$105/12+SUM(D22*U22)*$D$106/12),0)</f>
        <v>0</v>
      </c>
      <c r="L22" s="27">
        <f t="shared" si="11"/>
        <v>0</v>
      </c>
      <c r="M22" s="27">
        <f t="shared" si="11"/>
        <v>0</v>
      </c>
      <c r="N22" s="27">
        <f t="shared" si="11"/>
        <v>0</v>
      </c>
      <c r="O22" s="27">
        <f t="shared" si="11"/>
        <v>0</v>
      </c>
      <c r="P22" s="27">
        <f t="shared" si="11"/>
        <v>0</v>
      </c>
      <c r="Q22" s="27">
        <f t="shared" si="11"/>
        <v>0</v>
      </c>
      <c r="R22" s="7">
        <f t="shared" si="5"/>
        <v>0</v>
      </c>
      <c r="S22" s="29">
        <v>0</v>
      </c>
      <c r="T22" s="30">
        <f t="shared" si="10"/>
        <v>0</v>
      </c>
      <c r="U22" s="30">
        <f t="shared" ref="U22:Z22" si="12">IF(T22*$D$110&gt;$C$6,$C$6,T22*$D$110)</f>
        <v>0</v>
      </c>
      <c r="V22" s="30">
        <f t="shared" si="12"/>
        <v>0</v>
      </c>
      <c r="W22" s="30">
        <f t="shared" si="12"/>
        <v>0</v>
      </c>
      <c r="X22" s="30">
        <f t="shared" si="12"/>
        <v>0</v>
      </c>
      <c r="Y22" s="30">
        <f t="shared" si="12"/>
        <v>0</v>
      </c>
      <c r="Z22" s="30">
        <f t="shared" si="12"/>
        <v>0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</row>
    <row r="23" spans="1:77" s="6" customFormat="1">
      <c r="A23" s="114"/>
      <c r="C23" s="3"/>
      <c r="D23" s="26"/>
      <c r="E23" s="26"/>
      <c r="F23" s="26"/>
      <c r="G23" s="26"/>
      <c r="H23" s="26"/>
      <c r="I23" s="26"/>
      <c r="J23" s="26"/>
      <c r="K23" s="7"/>
      <c r="L23" s="7"/>
      <c r="M23" s="7"/>
      <c r="N23" s="7"/>
      <c r="O23" s="7"/>
      <c r="P23" s="7"/>
      <c r="Q23" s="7"/>
      <c r="R23" s="7"/>
      <c r="S23" s="35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s="6" customFormat="1">
      <c r="A24" s="31"/>
      <c r="B24" s="3" t="s">
        <v>115</v>
      </c>
      <c r="C24" s="3"/>
      <c r="D24" s="26"/>
      <c r="E24" s="26"/>
      <c r="F24" s="26"/>
      <c r="G24" s="26"/>
      <c r="H24" s="26"/>
      <c r="I24" s="26"/>
      <c r="J24" s="26"/>
      <c r="K24" s="7">
        <f t="shared" ref="K24:Q24" si="13">SUM(K13:K22)</f>
        <v>0</v>
      </c>
      <c r="L24" s="7">
        <f t="shared" si="13"/>
        <v>0</v>
      </c>
      <c r="M24" s="7">
        <f t="shared" si="13"/>
        <v>0</v>
      </c>
      <c r="N24" s="7">
        <f t="shared" si="13"/>
        <v>0</v>
      </c>
      <c r="O24" s="7">
        <f t="shared" si="13"/>
        <v>0</v>
      </c>
      <c r="P24" s="7">
        <f t="shared" si="13"/>
        <v>0</v>
      </c>
      <c r="Q24" s="7">
        <f t="shared" si="13"/>
        <v>0</v>
      </c>
      <c r="R24" s="7">
        <f>SUM(K24:Q24)</f>
        <v>0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s="42" customFormat="1">
      <c r="A25" s="36">
        <v>5190</v>
      </c>
      <c r="B25" s="37" t="s">
        <v>52</v>
      </c>
      <c r="C25" s="37"/>
      <c r="D25" s="116">
        <v>0.30499999999999999</v>
      </c>
      <c r="E25" s="116">
        <v>0.30499999999999999</v>
      </c>
      <c r="F25" s="116">
        <v>0.30499999999999999</v>
      </c>
      <c r="G25" s="116">
        <v>0.30499999999999999</v>
      </c>
      <c r="H25" s="116">
        <v>0.30499999999999999</v>
      </c>
      <c r="I25" s="116">
        <v>0.30499999999999999</v>
      </c>
      <c r="J25" s="116">
        <v>0.30499999999999999</v>
      </c>
      <c r="K25" s="115">
        <f t="shared" ref="K25:Q25" si="14">K24*D25</f>
        <v>0</v>
      </c>
      <c r="L25" s="115">
        <f t="shared" si="14"/>
        <v>0</v>
      </c>
      <c r="M25" s="115">
        <f t="shared" si="14"/>
        <v>0</v>
      </c>
      <c r="N25" s="115">
        <f t="shared" si="14"/>
        <v>0</v>
      </c>
      <c r="O25" s="115">
        <f t="shared" si="14"/>
        <v>0</v>
      </c>
      <c r="P25" s="115">
        <f t="shared" si="14"/>
        <v>0</v>
      </c>
      <c r="Q25" s="115">
        <f t="shared" si="14"/>
        <v>0</v>
      </c>
      <c r="R25" s="38">
        <f>SUM(K25:Q25)</f>
        <v>0</v>
      </c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</row>
    <row r="26" spans="1:77" s="42" customFormat="1" ht="15.75" thickBot="1">
      <c r="A26" s="36">
        <v>5191</v>
      </c>
      <c r="B26" s="37" t="s">
        <v>53</v>
      </c>
      <c r="C26" s="37"/>
      <c r="D26" s="116">
        <v>0.09</v>
      </c>
      <c r="E26" s="116">
        <v>0.09</v>
      </c>
      <c r="F26" s="116">
        <v>0.09</v>
      </c>
      <c r="G26" s="116">
        <v>0.09</v>
      </c>
      <c r="H26" s="116">
        <v>0.09</v>
      </c>
      <c r="I26" s="116">
        <v>0.09</v>
      </c>
      <c r="J26" s="116">
        <v>0.09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38">
        <f>SUM(K26:Q26)</f>
        <v>0</v>
      </c>
      <c r="S26" s="40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</row>
    <row r="27" spans="1:77" s="51" customFormat="1">
      <c r="A27" s="31"/>
      <c r="B27" s="45" t="s">
        <v>116</v>
      </c>
      <c r="C27" s="45"/>
      <c r="D27" s="46"/>
      <c r="E27" s="46"/>
      <c r="F27" s="46"/>
      <c r="G27" s="46"/>
      <c r="H27" s="46"/>
      <c r="I27" s="46"/>
      <c r="J27" s="46"/>
      <c r="K27" s="47">
        <f t="shared" ref="K27:Q27" si="15">SUM(K24:K26)</f>
        <v>0</v>
      </c>
      <c r="L27" s="47">
        <f t="shared" si="15"/>
        <v>0</v>
      </c>
      <c r="M27" s="47">
        <f t="shared" si="15"/>
        <v>0</v>
      </c>
      <c r="N27" s="47">
        <f t="shared" si="15"/>
        <v>0</v>
      </c>
      <c r="O27" s="47">
        <f t="shared" si="15"/>
        <v>0</v>
      </c>
      <c r="P27" s="47">
        <f t="shared" si="15"/>
        <v>0</v>
      </c>
      <c r="Q27" s="47">
        <f t="shared" si="15"/>
        <v>0</v>
      </c>
      <c r="R27" s="48">
        <f>SUM(K27:O27)</f>
        <v>0</v>
      </c>
      <c r="S27" s="399" t="s">
        <v>117</v>
      </c>
      <c r="T27" s="400"/>
      <c r="U27" s="400"/>
      <c r="V27" s="400"/>
      <c r="W27" s="400"/>
      <c r="X27" s="401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</row>
    <row r="28" spans="1:77" s="6" customFormat="1">
      <c r="A28" s="31"/>
      <c r="B28" s="3"/>
      <c r="C28" s="3"/>
      <c r="D28" s="26"/>
      <c r="E28" s="26"/>
      <c r="F28" s="26"/>
      <c r="G28" s="26"/>
      <c r="H28" s="26"/>
      <c r="I28" s="26"/>
      <c r="J28" s="26"/>
      <c r="K28" s="7"/>
      <c r="L28" s="7"/>
      <c r="M28" s="7"/>
      <c r="N28" s="7"/>
      <c r="O28" s="7"/>
      <c r="P28" s="7"/>
      <c r="Q28" s="7"/>
      <c r="R28" s="7"/>
      <c r="S28" s="101"/>
      <c r="T28" s="102" t="s">
        <v>97</v>
      </c>
      <c r="U28" s="102" t="s">
        <v>98</v>
      </c>
      <c r="V28" s="102" t="s">
        <v>99</v>
      </c>
      <c r="W28" s="102" t="s">
        <v>100</v>
      </c>
      <c r="X28" s="102" t="s">
        <v>101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</row>
    <row r="29" spans="1:77" s="6" customFormat="1">
      <c r="A29" s="31"/>
      <c r="B29" s="3"/>
      <c r="C29" s="3"/>
      <c r="D29" s="26"/>
      <c r="E29" s="26"/>
      <c r="F29" s="26"/>
      <c r="G29" s="26"/>
      <c r="H29" s="26"/>
      <c r="I29" s="26"/>
      <c r="J29" s="26"/>
      <c r="K29" s="7"/>
      <c r="L29" s="7"/>
      <c r="M29" s="7"/>
      <c r="N29" s="7"/>
      <c r="O29" s="7"/>
      <c r="P29" s="7"/>
      <c r="Q29" s="7"/>
      <c r="R29" s="7"/>
      <c r="S29" s="106">
        <f t="shared" ref="S29:S38" si="16">+B13</f>
        <v>0</v>
      </c>
      <c r="T29" s="104">
        <f>(S13/12*$D$107)+(T13/12*$D$108)</f>
        <v>0</v>
      </c>
      <c r="U29" s="104">
        <f>(T13/12*$D$107)+(U13/12*$D$108)</f>
        <v>0</v>
      </c>
      <c r="V29" s="104">
        <f>(U13/12*$D$107)+(V13/12*$D$108)</f>
        <v>0</v>
      </c>
      <c r="W29" s="104">
        <f>(V13/12*$D$107)+(W13/12*$D$108)</f>
        <v>0</v>
      </c>
      <c r="X29" s="105">
        <f>(W13/12*$D$107)+(X13/12*$D$108)</f>
        <v>0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</row>
    <row r="30" spans="1:77" s="6" customFormat="1" ht="15.75" customHeight="1">
      <c r="A30" s="31"/>
      <c r="B30" s="19" t="s">
        <v>55</v>
      </c>
      <c r="C30" s="3"/>
      <c r="D30" s="26"/>
      <c r="E30" s="26"/>
      <c r="F30" s="26"/>
      <c r="G30" s="26"/>
      <c r="H30" s="26"/>
      <c r="I30" s="26"/>
      <c r="J30" s="26"/>
      <c r="K30" s="7"/>
      <c r="L30" s="7"/>
      <c r="M30" s="7"/>
      <c r="N30" s="7"/>
      <c r="O30" s="7"/>
      <c r="P30" s="7"/>
      <c r="Q30" s="7"/>
      <c r="R30" s="7"/>
      <c r="S30" s="106">
        <f t="shared" si="16"/>
        <v>0</v>
      </c>
      <c r="T30" s="104">
        <f t="shared" ref="T30:X38" si="17">(S14/12*$D$107)+(T14/12*$D$108)</f>
        <v>0</v>
      </c>
      <c r="U30" s="104">
        <f t="shared" si="17"/>
        <v>0</v>
      </c>
      <c r="V30" s="104">
        <f t="shared" si="17"/>
        <v>0</v>
      </c>
      <c r="W30" s="104">
        <f t="shared" si="17"/>
        <v>0</v>
      </c>
      <c r="X30" s="105">
        <f t="shared" si="17"/>
        <v>0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</row>
    <row r="31" spans="1:77" s="6" customFormat="1" ht="14.25" customHeight="1">
      <c r="A31" s="31"/>
      <c r="B31" s="19"/>
      <c r="C31" s="3"/>
      <c r="D31" s="26"/>
      <c r="E31" s="26"/>
      <c r="F31" s="26"/>
      <c r="G31" s="26"/>
      <c r="H31" s="26"/>
      <c r="I31" s="26"/>
      <c r="J31" s="26"/>
      <c r="K31" s="7"/>
      <c r="L31" s="7"/>
      <c r="M31" s="7"/>
      <c r="N31" s="7"/>
      <c r="O31" s="7"/>
      <c r="P31" s="7"/>
      <c r="Q31" s="7"/>
      <c r="R31" s="7"/>
      <c r="S31" s="106">
        <f t="shared" si="16"/>
        <v>0</v>
      </c>
      <c r="T31" s="104">
        <f t="shared" si="17"/>
        <v>0</v>
      </c>
      <c r="U31" s="104">
        <f t="shared" si="17"/>
        <v>0</v>
      </c>
      <c r="V31" s="104">
        <f t="shared" si="17"/>
        <v>0</v>
      </c>
      <c r="W31" s="104">
        <f t="shared" si="17"/>
        <v>0</v>
      </c>
      <c r="X31" s="105">
        <f t="shared" si="17"/>
        <v>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</row>
    <row r="32" spans="1:77" s="6" customFormat="1" ht="14.25" customHeight="1">
      <c r="A32" s="31"/>
      <c r="B32" s="45" t="s">
        <v>56</v>
      </c>
      <c r="C32" s="3"/>
      <c r="D32" s="26"/>
      <c r="E32" s="26"/>
      <c r="F32" s="26"/>
      <c r="G32" s="26"/>
      <c r="H32" s="26"/>
      <c r="I32" s="26"/>
      <c r="J32" s="26"/>
      <c r="K32" s="7"/>
      <c r="L32" s="7"/>
      <c r="M32" s="7"/>
      <c r="N32" s="7"/>
      <c r="O32" s="7"/>
      <c r="P32" s="7"/>
      <c r="Q32" s="7"/>
      <c r="R32" s="7"/>
      <c r="S32" s="106">
        <f t="shared" si="16"/>
        <v>0</v>
      </c>
      <c r="T32" s="104">
        <f t="shared" si="17"/>
        <v>0</v>
      </c>
      <c r="U32" s="104">
        <f t="shared" si="17"/>
        <v>0</v>
      </c>
      <c r="V32" s="104">
        <f t="shared" si="17"/>
        <v>0</v>
      </c>
      <c r="W32" s="104">
        <f t="shared" si="17"/>
        <v>0</v>
      </c>
      <c r="X32" s="105">
        <f t="shared" si="17"/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</row>
    <row r="33" spans="1:77" s="6" customFormat="1" ht="14.25" customHeight="1">
      <c r="A33" s="31">
        <v>5319</v>
      </c>
      <c r="B33" s="52" t="s">
        <v>56</v>
      </c>
      <c r="C33" s="151"/>
      <c r="D33" s="26"/>
      <c r="E33" s="26"/>
      <c r="F33" s="26"/>
      <c r="G33" s="26"/>
      <c r="H33" s="26"/>
      <c r="I33" s="26"/>
      <c r="J33" s="26"/>
      <c r="K33" s="110">
        <v>0</v>
      </c>
      <c r="L33" s="58">
        <v>0</v>
      </c>
      <c r="M33" s="58">
        <f t="shared" ref="M33:O34" si="18">ROUND(L33*$D$110,0)</f>
        <v>0</v>
      </c>
      <c r="N33" s="58">
        <f t="shared" si="18"/>
        <v>0</v>
      </c>
      <c r="O33" s="58">
        <f t="shared" si="18"/>
        <v>0</v>
      </c>
      <c r="P33" s="58">
        <f t="shared" ref="P33:P34" si="19">ROUND(O33*$D$110,0)</f>
        <v>0</v>
      </c>
      <c r="Q33" s="58">
        <f t="shared" ref="Q33:Q34" si="20">ROUND(P33*$D$110,0)</f>
        <v>0</v>
      </c>
      <c r="R33" s="7">
        <f>SUM(K33:Q33)</f>
        <v>0</v>
      </c>
      <c r="S33" s="106">
        <f t="shared" si="16"/>
        <v>0</v>
      </c>
      <c r="T33" s="104">
        <f t="shared" si="17"/>
        <v>0</v>
      </c>
      <c r="U33" s="104">
        <f t="shared" si="17"/>
        <v>0</v>
      </c>
      <c r="V33" s="104">
        <f t="shared" si="17"/>
        <v>0</v>
      </c>
      <c r="W33" s="104">
        <f t="shared" si="17"/>
        <v>0</v>
      </c>
      <c r="X33" s="105">
        <f t="shared" si="17"/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</row>
    <row r="34" spans="1:77" s="6" customFormat="1" ht="14.25" customHeight="1">
      <c r="A34" s="31"/>
      <c r="B34" s="52" t="s">
        <v>56</v>
      </c>
      <c r="C34" s="151"/>
      <c r="D34" s="26"/>
      <c r="E34" s="26"/>
      <c r="F34" s="26"/>
      <c r="G34" s="26"/>
      <c r="H34" s="26"/>
      <c r="I34" s="26"/>
      <c r="J34" s="26"/>
      <c r="K34" s="110">
        <v>0</v>
      </c>
      <c r="L34" s="58">
        <v>0</v>
      </c>
      <c r="M34" s="58">
        <f t="shared" si="18"/>
        <v>0</v>
      </c>
      <c r="N34" s="58">
        <f t="shared" si="18"/>
        <v>0</v>
      </c>
      <c r="O34" s="58">
        <f t="shared" si="18"/>
        <v>0</v>
      </c>
      <c r="P34" s="58">
        <f t="shared" si="19"/>
        <v>0</v>
      </c>
      <c r="Q34" s="58">
        <f t="shared" si="20"/>
        <v>0</v>
      </c>
      <c r="R34" s="7">
        <f>SUM(K34:Q34)</f>
        <v>0</v>
      </c>
      <c r="S34" s="106">
        <f t="shared" si="16"/>
        <v>0</v>
      </c>
      <c r="T34" s="104">
        <f t="shared" si="17"/>
        <v>0</v>
      </c>
      <c r="U34" s="104">
        <f t="shared" si="17"/>
        <v>0</v>
      </c>
      <c r="V34" s="104">
        <f t="shared" si="17"/>
        <v>0</v>
      </c>
      <c r="W34" s="104">
        <f t="shared" si="17"/>
        <v>0</v>
      </c>
      <c r="X34" s="105">
        <f t="shared" si="17"/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</row>
    <row r="35" spans="1:77" s="51" customFormat="1" ht="14.25" customHeight="1">
      <c r="A35" s="31"/>
      <c r="B35" s="45" t="s">
        <v>118</v>
      </c>
      <c r="C35" s="45"/>
      <c r="D35" s="46"/>
      <c r="E35" s="46"/>
      <c r="F35" s="46"/>
      <c r="G35" s="46"/>
      <c r="H35" s="46"/>
      <c r="I35" s="46"/>
      <c r="J35" s="46"/>
      <c r="K35" s="48">
        <f t="shared" ref="K35:Q35" si="21">SUM(K32:K34)</f>
        <v>0</v>
      </c>
      <c r="L35" s="48">
        <f t="shared" si="21"/>
        <v>0</v>
      </c>
      <c r="M35" s="48">
        <f t="shared" si="21"/>
        <v>0</v>
      </c>
      <c r="N35" s="48">
        <f t="shared" si="21"/>
        <v>0</v>
      </c>
      <c r="O35" s="48">
        <f t="shared" si="21"/>
        <v>0</v>
      </c>
      <c r="P35" s="48">
        <f t="shared" si="21"/>
        <v>0</v>
      </c>
      <c r="Q35" s="48">
        <f t="shared" si="21"/>
        <v>0</v>
      </c>
      <c r="R35" s="48">
        <f>SUM(K35:Q35)</f>
        <v>0</v>
      </c>
      <c r="S35" s="106">
        <f t="shared" si="16"/>
        <v>0</v>
      </c>
      <c r="T35" s="104">
        <f t="shared" si="17"/>
        <v>0</v>
      </c>
      <c r="U35" s="104">
        <f t="shared" si="17"/>
        <v>0</v>
      </c>
      <c r="V35" s="104">
        <f t="shared" si="17"/>
        <v>0</v>
      </c>
      <c r="W35" s="104">
        <f t="shared" si="17"/>
        <v>0</v>
      </c>
      <c r="X35" s="105">
        <f t="shared" si="17"/>
        <v>0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</row>
    <row r="36" spans="1:77" s="51" customFormat="1" ht="14.25" customHeight="1">
      <c r="A36" s="31"/>
      <c r="B36" s="45"/>
      <c r="C36" s="45"/>
      <c r="D36" s="46"/>
      <c r="E36" s="46"/>
      <c r="F36" s="46"/>
      <c r="G36" s="46"/>
      <c r="H36" s="46"/>
      <c r="I36" s="46"/>
      <c r="J36" s="46"/>
      <c r="K36" s="55"/>
      <c r="L36" s="55"/>
      <c r="M36" s="55"/>
      <c r="N36" s="55"/>
      <c r="O36" s="55"/>
      <c r="P36" s="55"/>
      <c r="Q36" s="55"/>
      <c r="R36" s="55"/>
      <c r="S36" s="106">
        <f t="shared" si="16"/>
        <v>0</v>
      </c>
      <c r="T36" s="104">
        <f t="shared" si="17"/>
        <v>0</v>
      </c>
      <c r="U36" s="104">
        <f t="shared" si="17"/>
        <v>0</v>
      </c>
      <c r="V36" s="104">
        <f t="shared" si="17"/>
        <v>0</v>
      </c>
      <c r="W36" s="104">
        <f t="shared" si="17"/>
        <v>0</v>
      </c>
      <c r="X36" s="105">
        <f t="shared" si="17"/>
        <v>0</v>
      </c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</row>
    <row r="37" spans="1:77" s="6" customFormat="1" ht="14.25" customHeight="1">
      <c r="A37" s="31"/>
      <c r="B37" s="45" t="s">
        <v>63</v>
      </c>
      <c r="C37" s="3"/>
      <c r="D37" s="26"/>
      <c r="E37" s="26"/>
      <c r="F37" s="26"/>
      <c r="G37" s="26"/>
      <c r="H37" s="26"/>
      <c r="I37" s="26"/>
      <c r="J37" s="26"/>
      <c r="K37" s="7"/>
      <c r="L37" s="7"/>
      <c r="M37" s="7"/>
      <c r="N37" s="7"/>
      <c r="O37" s="7"/>
      <c r="P37" s="7"/>
      <c r="Q37" s="7"/>
      <c r="R37" s="7"/>
      <c r="S37" s="106">
        <f t="shared" si="16"/>
        <v>0</v>
      </c>
      <c r="T37" s="104">
        <f t="shared" si="17"/>
        <v>0</v>
      </c>
      <c r="U37" s="104">
        <f t="shared" si="17"/>
        <v>0</v>
      </c>
      <c r="V37" s="104">
        <f t="shared" si="17"/>
        <v>0</v>
      </c>
      <c r="W37" s="104">
        <f t="shared" si="17"/>
        <v>0</v>
      </c>
      <c r="X37" s="105">
        <f t="shared" si="17"/>
        <v>0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</row>
    <row r="38" spans="1:77" s="6" customFormat="1" ht="14.25" customHeight="1" thickBot="1">
      <c r="A38" s="31">
        <v>1831</v>
      </c>
      <c r="B38" s="52" t="s">
        <v>119</v>
      </c>
      <c r="C38" s="3"/>
      <c r="D38" s="26"/>
      <c r="E38" s="26"/>
      <c r="F38" s="26"/>
      <c r="G38" s="26"/>
      <c r="H38" s="26"/>
      <c r="I38" s="26"/>
      <c r="J38" s="26"/>
      <c r="K38" s="53">
        <v>0</v>
      </c>
      <c r="L38" s="58">
        <f t="shared" ref="L38:O39" si="22">ROUND(K38*$D$110,0)</f>
        <v>0</v>
      </c>
      <c r="M38" s="58">
        <f t="shared" si="22"/>
        <v>0</v>
      </c>
      <c r="N38" s="58">
        <f t="shared" si="22"/>
        <v>0</v>
      </c>
      <c r="O38" s="58">
        <f t="shared" si="22"/>
        <v>0</v>
      </c>
      <c r="P38" s="58">
        <f t="shared" ref="P38:P39" si="23">ROUND(O38*$D$110,0)</f>
        <v>0</v>
      </c>
      <c r="Q38" s="58">
        <f t="shared" ref="Q38:Q39" si="24">ROUND(P38*$D$110,0)</f>
        <v>0</v>
      </c>
      <c r="R38" s="7">
        <f>SUM(K38:Q38)</f>
        <v>0</v>
      </c>
      <c r="S38" s="107">
        <f t="shared" si="16"/>
        <v>0</v>
      </c>
      <c r="T38" s="108">
        <f t="shared" si="17"/>
        <v>0</v>
      </c>
      <c r="U38" s="108">
        <f t="shared" si="17"/>
        <v>0</v>
      </c>
      <c r="V38" s="108">
        <f t="shared" si="17"/>
        <v>0</v>
      </c>
      <c r="W38" s="108">
        <f t="shared" si="17"/>
        <v>0</v>
      </c>
      <c r="X38" s="109">
        <f t="shared" si="17"/>
        <v>0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</row>
    <row r="39" spans="1:77" s="6" customFormat="1" ht="14.25" customHeight="1">
      <c r="A39" s="31"/>
      <c r="B39" s="52" t="s">
        <v>63</v>
      </c>
      <c r="C39" s="3"/>
      <c r="D39" s="26"/>
      <c r="E39" s="26"/>
      <c r="F39" s="26"/>
      <c r="G39" s="26"/>
      <c r="H39" s="26"/>
      <c r="I39" s="26"/>
      <c r="J39" s="26"/>
      <c r="K39" s="53">
        <v>0</v>
      </c>
      <c r="L39" s="58">
        <f t="shared" si="22"/>
        <v>0</v>
      </c>
      <c r="M39" s="58">
        <f t="shared" si="22"/>
        <v>0</v>
      </c>
      <c r="N39" s="58">
        <f t="shared" si="22"/>
        <v>0</v>
      </c>
      <c r="O39" s="58">
        <f t="shared" si="22"/>
        <v>0</v>
      </c>
      <c r="P39" s="58">
        <f t="shared" si="23"/>
        <v>0</v>
      </c>
      <c r="Q39" s="58">
        <f t="shared" si="24"/>
        <v>0</v>
      </c>
      <c r="R39" s="7">
        <f>SUM(K39:Q39)</f>
        <v>0</v>
      </c>
      <c r="S39" s="89"/>
      <c r="T39" s="34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</row>
    <row r="40" spans="1:77" s="51" customFormat="1" ht="14.25" customHeight="1">
      <c r="A40" s="31"/>
      <c r="B40" s="54" t="s">
        <v>120</v>
      </c>
      <c r="C40" s="45"/>
      <c r="D40" s="46"/>
      <c r="E40" s="46"/>
      <c r="F40" s="46"/>
      <c r="G40" s="46"/>
      <c r="H40" s="46"/>
      <c r="I40" s="46"/>
      <c r="J40" s="46"/>
      <c r="K40" s="48">
        <f t="shared" ref="K40:Q40" si="25">SUM(K37:K39)</f>
        <v>0</v>
      </c>
      <c r="L40" s="48">
        <f t="shared" si="25"/>
        <v>0</v>
      </c>
      <c r="M40" s="48">
        <f t="shared" si="25"/>
        <v>0</v>
      </c>
      <c r="N40" s="48">
        <f t="shared" si="25"/>
        <v>0</v>
      </c>
      <c r="O40" s="48">
        <f t="shared" si="25"/>
        <v>0</v>
      </c>
      <c r="P40" s="48">
        <f t="shared" si="25"/>
        <v>0</v>
      </c>
      <c r="Q40" s="48">
        <f t="shared" si="25"/>
        <v>0</v>
      </c>
      <c r="R40" s="48">
        <f>SUM(K40:Q40)</f>
        <v>0</v>
      </c>
      <c r="S40" s="89"/>
      <c r="T40" s="34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</row>
    <row r="41" spans="1:77" s="51" customFormat="1" ht="14.25" customHeight="1">
      <c r="A41" s="31"/>
      <c r="B41" s="45"/>
      <c r="C41" s="45"/>
      <c r="D41" s="46"/>
      <c r="E41" s="46"/>
      <c r="F41" s="46"/>
      <c r="G41" s="46"/>
      <c r="H41" s="46"/>
      <c r="I41" s="46"/>
      <c r="J41" s="46"/>
      <c r="K41" s="55"/>
      <c r="L41" s="55"/>
      <c r="M41" s="55"/>
      <c r="N41" s="55"/>
      <c r="O41" s="55"/>
      <c r="P41" s="55"/>
      <c r="Q41" s="55"/>
      <c r="R41" s="55"/>
      <c r="S41" s="106">
        <f>+B22</f>
        <v>0</v>
      </c>
      <c r="T41" s="104">
        <f>(S22/12*$D$105)+(T22/12*$D$106)</f>
        <v>0</v>
      </c>
      <c r="U41" s="104">
        <f>(T22/12*$D$105)+(U22/12*$D$106)</f>
        <v>0</v>
      </c>
      <c r="V41" s="104">
        <f>(U22/12*$D$105)+(V22/12*$D$106)</f>
        <v>0</v>
      </c>
      <c r="W41" s="104">
        <f>(V22/12*$D$105)+(W22/12*$D$106)</f>
        <v>0</v>
      </c>
      <c r="X41" s="104">
        <f>(W22/12*$D$105)+(X22/12*$D$106)</f>
        <v>0</v>
      </c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</row>
    <row r="42" spans="1:77" s="6" customFormat="1" ht="14.25" customHeight="1">
      <c r="A42" s="31"/>
      <c r="B42" s="45" t="s">
        <v>65</v>
      </c>
      <c r="C42" s="3"/>
      <c r="D42" s="26"/>
      <c r="E42" s="26"/>
      <c r="F42" s="26"/>
      <c r="G42" s="26"/>
      <c r="H42" s="26"/>
      <c r="I42" s="26"/>
      <c r="J42" s="26"/>
      <c r="K42" s="7"/>
      <c r="L42" s="7"/>
      <c r="M42" s="7"/>
      <c r="N42" s="7"/>
      <c r="O42" s="7"/>
      <c r="P42" s="7"/>
      <c r="Q42" s="7"/>
      <c r="R42" s="7"/>
      <c r="S42" s="106"/>
      <c r="T42" s="34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</row>
    <row r="43" spans="1:77" s="6" customFormat="1" ht="14.25" customHeight="1">
      <c r="A43" s="31">
        <v>5228</v>
      </c>
      <c r="B43" s="52" t="s">
        <v>121</v>
      </c>
      <c r="C43" s="11"/>
      <c r="D43" s="26"/>
      <c r="E43" s="26"/>
      <c r="F43" s="26"/>
      <c r="G43" s="26"/>
      <c r="H43" s="26"/>
      <c r="I43" s="26"/>
      <c r="J43" s="26"/>
      <c r="K43" s="53">
        <v>0</v>
      </c>
      <c r="L43" s="58">
        <f t="shared" ref="L43:O45" si="26">K43*1.03</f>
        <v>0</v>
      </c>
      <c r="M43" s="58">
        <f t="shared" si="26"/>
        <v>0</v>
      </c>
      <c r="N43" s="58">
        <f t="shared" si="26"/>
        <v>0</v>
      </c>
      <c r="O43" s="58">
        <f t="shared" si="26"/>
        <v>0</v>
      </c>
      <c r="P43" s="58">
        <f t="shared" ref="P43:P45" si="27">O43*1.03</f>
        <v>0</v>
      </c>
      <c r="Q43" s="58">
        <f t="shared" ref="Q43:Q45" si="28">P43*1.03</f>
        <v>0</v>
      </c>
      <c r="R43" s="7">
        <f>SUM(K43:Q43)</f>
        <v>0</v>
      </c>
      <c r="S43" s="106"/>
      <c r="T43" s="34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</row>
    <row r="44" spans="1:77" s="6" customFormat="1" ht="14.25" customHeight="1">
      <c r="A44" s="31"/>
      <c r="B44" s="52" t="s">
        <v>121</v>
      </c>
      <c r="C44" s="3"/>
      <c r="D44" s="26"/>
      <c r="E44" s="26"/>
      <c r="F44" s="26"/>
      <c r="G44" s="26"/>
      <c r="H44" s="26"/>
      <c r="I44" s="26"/>
      <c r="J44" s="26"/>
      <c r="K44" s="53">
        <v>0</v>
      </c>
      <c r="L44" s="58">
        <f t="shared" si="26"/>
        <v>0</v>
      </c>
      <c r="M44" s="58">
        <f t="shared" si="26"/>
        <v>0</v>
      </c>
      <c r="N44" s="58">
        <f t="shared" si="26"/>
        <v>0</v>
      </c>
      <c r="O44" s="58">
        <f t="shared" si="26"/>
        <v>0</v>
      </c>
      <c r="P44" s="58">
        <f t="shared" si="27"/>
        <v>0</v>
      </c>
      <c r="Q44" s="58">
        <f t="shared" si="28"/>
        <v>0</v>
      </c>
      <c r="R44" s="7">
        <f t="shared" ref="R44:R46" si="29">SUM(K44:Q44)</f>
        <v>0</v>
      </c>
      <c r="S44" s="106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</row>
    <row r="45" spans="1:77" s="6" customFormat="1" ht="14.25" customHeight="1">
      <c r="A45" s="31"/>
      <c r="B45" s="128" t="s">
        <v>122</v>
      </c>
      <c r="C45" s="3"/>
      <c r="D45" s="26"/>
      <c r="E45" s="26"/>
      <c r="F45" s="26"/>
      <c r="G45" s="26"/>
      <c r="H45" s="26"/>
      <c r="I45" s="26"/>
      <c r="J45" s="26"/>
      <c r="K45" s="53">
        <v>0</v>
      </c>
      <c r="L45" s="58">
        <f t="shared" si="26"/>
        <v>0</v>
      </c>
      <c r="M45" s="58">
        <f t="shared" si="26"/>
        <v>0</v>
      </c>
      <c r="N45" s="58">
        <f t="shared" si="26"/>
        <v>0</v>
      </c>
      <c r="O45" s="58">
        <f t="shared" si="26"/>
        <v>0</v>
      </c>
      <c r="P45" s="58">
        <f t="shared" si="27"/>
        <v>0</v>
      </c>
      <c r="Q45" s="58">
        <f t="shared" si="28"/>
        <v>0</v>
      </c>
      <c r="R45" s="7">
        <f t="shared" si="29"/>
        <v>0</v>
      </c>
      <c r="S45" s="106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</row>
    <row r="46" spans="1:77" s="6" customFormat="1" ht="14.25" customHeight="1">
      <c r="A46" s="31">
        <v>5224</v>
      </c>
      <c r="B46" s="128" t="s">
        <v>123</v>
      </c>
      <c r="C46" s="3"/>
      <c r="D46" s="26"/>
      <c r="E46" s="26"/>
      <c r="F46" s="26"/>
      <c r="G46" s="26"/>
      <c r="H46" s="26"/>
      <c r="I46" s="26"/>
      <c r="J46" s="26"/>
      <c r="K46" s="53">
        <v>0</v>
      </c>
      <c r="L46" s="58">
        <f t="shared" ref="L46:Q46" si="30">K46*1.03</f>
        <v>0</v>
      </c>
      <c r="M46" s="58">
        <f t="shared" si="30"/>
        <v>0</v>
      </c>
      <c r="N46" s="58">
        <f t="shared" si="30"/>
        <v>0</v>
      </c>
      <c r="O46" s="58">
        <f t="shared" si="30"/>
        <v>0</v>
      </c>
      <c r="P46" s="58">
        <f t="shared" si="30"/>
        <v>0</v>
      </c>
      <c r="Q46" s="58">
        <f t="shared" si="30"/>
        <v>0</v>
      </c>
      <c r="R46" s="7">
        <f t="shared" si="29"/>
        <v>0</v>
      </c>
      <c r="S46" s="106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</row>
    <row r="47" spans="1:77" s="51" customFormat="1" ht="14.25" customHeight="1">
      <c r="A47" s="31"/>
      <c r="B47" s="54" t="s">
        <v>124</v>
      </c>
      <c r="C47" s="45"/>
      <c r="D47" s="46"/>
      <c r="E47" s="46"/>
      <c r="F47" s="46"/>
      <c r="G47" s="46"/>
      <c r="H47" s="46"/>
      <c r="I47" s="46"/>
      <c r="J47" s="46"/>
      <c r="K47" s="48">
        <f t="shared" ref="K47:Q47" si="31">SUM(K42:K46)</f>
        <v>0</v>
      </c>
      <c r="L47" s="48">
        <f t="shared" si="31"/>
        <v>0</v>
      </c>
      <c r="M47" s="48">
        <f t="shared" si="31"/>
        <v>0</v>
      </c>
      <c r="N47" s="48">
        <f t="shared" si="31"/>
        <v>0</v>
      </c>
      <c r="O47" s="48">
        <f t="shared" si="31"/>
        <v>0</v>
      </c>
      <c r="P47" s="48">
        <f t="shared" si="31"/>
        <v>0</v>
      </c>
      <c r="Q47" s="48">
        <f t="shared" si="31"/>
        <v>0</v>
      </c>
      <c r="R47" s="48">
        <f>SUM(K47:Q47)</f>
        <v>0</v>
      </c>
      <c r="S47" s="50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</row>
    <row r="48" spans="1:77" s="6" customFormat="1" ht="15" customHeight="1">
      <c r="A48" s="31"/>
      <c r="B48" s="3"/>
      <c r="C48" s="3"/>
      <c r="D48" s="26"/>
      <c r="E48" s="26"/>
      <c r="F48" s="26"/>
      <c r="G48" s="26"/>
      <c r="H48" s="26"/>
      <c r="I48" s="26"/>
      <c r="J48" s="26"/>
      <c r="K48" s="7"/>
      <c r="L48" s="7"/>
      <c r="M48" s="7"/>
      <c r="N48" s="7"/>
      <c r="O48" s="7"/>
      <c r="P48" s="7"/>
      <c r="Q48" s="7"/>
      <c r="R48" s="7"/>
      <c r="S48" s="35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</row>
    <row r="49" spans="1:77" s="6" customFormat="1" ht="14.25" customHeight="1">
      <c r="A49" s="31"/>
      <c r="B49" s="51" t="s">
        <v>67</v>
      </c>
      <c r="C49" s="3"/>
      <c r="D49" s="26"/>
      <c r="E49" s="26"/>
      <c r="F49" s="26"/>
      <c r="G49" s="26"/>
      <c r="H49" s="26"/>
      <c r="I49" s="26"/>
      <c r="J49" s="26"/>
      <c r="K49" s="7"/>
      <c r="L49" s="7"/>
      <c r="M49" s="7"/>
      <c r="N49" s="7"/>
      <c r="O49" s="7"/>
      <c r="P49" s="7"/>
      <c r="Q49" s="7"/>
      <c r="R49" s="7"/>
      <c r="S49" s="3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</row>
    <row r="50" spans="1:77" s="6" customFormat="1" ht="14.25" customHeight="1">
      <c r="A50" s="31">
        <v>5200</v>
      </c>
      <c r="B50" s="181" t="s">
        <v>125</v>
      </c>
      <c r="C50" s="127" t="s">
        <v>126</v>
      </c>
      <c r="D50" s="26"/>
      <c r="E50" s="26"/>
      <c r="F50" s="26"/>
      <c r="G50" s="26"/>
      <c r="H50" s="26"/>
      <c r="I50" s="26"/>
      <c r="J50" s="26"/>
      <c r="K50" s="110">
        <v>0</v>
      </c>
      <c r="L50" s="58">
        <f>K50*1.03</f>
        <v>0</v>
      </c>
      <c r="M50" s="58">
        <f>ROUND(L50*$D$110,0)</f>
        <v>0</v>
      </c>
      <c r="N50" s="58">
        <f>ROUND(M50*$D$110,0)</f>
        <v>0</v>
      </c>
      <c r="O50" s="58">
        <f>ROUND(N50*$D$110,0)</f>
        <v>0</v>
      </c>
      <c r="P50" s="58">
        <f>ROUND(O50*$D$110,0)</f>
        <v>0</v>
      </c>
      <c r="Q50" s="58">
        <f>ROUND(P50*$D$110,0)</f>
        <v>0</v>
      </c>
      <c r="R50" s="7">
        <f>SUM(K50:Q50)</f>
        <v>0</v>
      </c>
      <c r="S50" s="3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</row>
    <row r="51" spans="1:77" s="51" customFormat="1" ht="14.25" customHeight="1">
      <c r="A51" s="31"/>
      <c r="B51" s="54" t="s">
        <v>127</v>
      </c>
      <c r="C51" s="45"/>
      <c r="D51" s="46"/>
      <c r="E51" s="46"/>
      <c r="F51" s="46"/>
      <c r="G51" s="46"/>
      <c r="H51" s="46"/>
      <c r="I51" s="46"/>
      <c r="J51" s="46"/>
      <c r="K51" s="47">
        <f t="shared" ref="K51:Q51" si="32">SUM(K49:K50)</f>
        <v>0</v>
      </c>
      <c r="L51" s="47">
        <f t="shared" si="32"/>
        <v>0</v>
      </c>
      <c r="M51" s="47">
        <f t="shared" si="32"/>
        <v>0</v>
      </c>
      <c r="N51" s="47">
        <f t="shared" si="32"/>
        <v>0</v>
      </c>
      <c r="O51" s="47">
        <f t="shared" si="32"/>
        <v>0</v>
      </c>
      <c r="P51" s="47">
        <f t="shared" si="32"/>
        <v>0</v>
      </c>
      <c r="Q51" s="47">
        <f t="shared" si="32"/>
        <v>0</v>
      </c>
      <c r="R51" s="48">
        <f>SUM(K51:Q51)</f>
        <v>0</v>
      </c>
      <c r="S51" s="50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</row>
    <row r="52" spans="1:77" s="6" customFormat="1" ht="14.25" customHeight="1">
      <c r="A52" s="31"/>
      <c r="C52" s="3"/>
      <c r="D52" s="26"/>
      <c r="E52" s="26"/>
      <c r="F52" s="26"/>
      <c r="G52" s="26"/>
      <c r="H52" s="26"/>
      <c r="I52" s="26"/>
      <c r="J52" s="26"/>
      <c r="K52" s="57"/>
      <c r="L52" s="57"/>
      <c r="M52" s="57"/>
      <c r="N52" s="57"/>
      <c r="O52" s="57"/>
      <c r="P52" s="57"/>
      <c r="Q52" s="57"/>
      <c r="R52" s="7"/>
      <c r="S52" s="3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</row>
    <row r="53" spans="1:77" s="6" customFormat="1" ht="14.25" customHeight="1">
      <c r="A53" s="31"/>
      <c r="B53" s="45" t="s">
        <v>69</v>
      </c>
      <c r="C53" s="3"/>
      <c r="D53" s="26"/>
      <c r="E53" s="26"/>
      <c r="F53" s="26"/>
      <c r="G53" s="26"/>
      <c r="H53" s="26"/>
      <c r="I53" s="26"/>
      <c r="J53" s="26"/>
      <c r="K53" s="7"/>
      <c r="L53" s="7"/>
      <c r="M53" s="7"/>
      <c r="N53" s="7"/>
      <c r="O53" s="7"/>
      <c r="P53" s="7"/>
      <c r="Q53" s="7"/>
      <c r="R53" s="7"/>
      <c r="S53" s="35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</row>
    <row r="54" spans="1:77" s="6" customFormat="1" ht="13.5" customHeight="1">
      <c r="A54" s="31">
        <v>4189</v>
      </c>
      <c r="B54" s="52" t="s">
        <v>82</v>
      </c>
      <c r="C54" s="3"/>
      <c r="D54" s="26"/>
      <c r="E54" s="26"/>
      <c r="F54" s="26"/>
      <c r="G54" s="26"/>
      <c r="H54" s="26"/>
      <c r="I54" s="26"/>
      <c r="J54" s="26"/>
      <c r="K54" s="58">
        <v>0</v>
      </c>
      <c r="L54" s="58">
        <f t="shared" ref="L54:Q54" si="33">K54*1.05</f>
        <v>0</v>
      </c>
      <c r="M54" s="58">
        <f t="shared" si="33"/>
        <v>0</v>
      </c>
      <c r="N54" s="58">
        <f t="shared" si="33"/>
        <v>0</v>
      </c>
      <c r="O54" s="58">
        <f t="shared" si="33"/>
        <v>0</v>
      </c>
      <c r="P54" s="58">
        <f t="shared" si="33"/>
        <v>0</v>
      </c>
      <c r="Q54" s="58">
        <f t="shared" si="33"/>
        <v>0</v>
      </c>
      <c r="R54" s="7">
        <f>SUM(K54:Q54)</f>
        <v>0</v>
      </c>
      <c r="S54" s="3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</row>
    <row r="55" spans="1:77" s="6" customFormat="1" ht="12.75" customHeight="1">
      <c r="A55" s="31"/>
      <c r="B55" s="81" t="s">
        <v>83</v>
      </c>
      <c r="C55" s="3"/>
      <c r="D55" s="26"/>
      <c r="E55" s="26"/>
      <c r="F55" s="26"/>
      <c r="G55" s="26"/>
      <c r="H55" s="26"/>
      <c r="I55" s="26"/>
      <c r="J55" s="26"/>
      <c r="K55" s="58">
        <v>0</v>
      </c>
      <c r="L55" s="58">
        <f t="shared" ref="L55:Q56" si="34">K55*1.03</f>
        <v>0</v>
      </c>
      <c r="M55" s="58">
        <f t="shared" si="34"/>
        <v>0</v>
      </c>
      <c r="N55" s="58">
        <f t="shared" si="34"/>
        <v>0</v>
      </c>
      <c r="O55" s="58">
        <f t="shared" si="34"/>
        <v>0</v>
      </c>
      <c r="P55" s="58">
        <f t="shared" si="34"/>
        <v>0</v>
      </c>
      <c r="Q55" s="58">
        <f t="shared" si="34"/>
        <v>0</v>
      </c>
      <c r="R55" s="7">
        <f t="shared" ref="R55:R58" si="35">SUM(K55:Q55)</f>
        <v>0</v>
      </c>
      <c r="S55" s="3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</row>
    <row r="56" spans="1:77" s="6" customFormat="1" ht="14.25" customHeight="1">
      <c r="A56" s="31">
        <v>5341</v>
      </c>
      <c r="B56" s="52" t="s">
        <v>128</v>
      </c>
      <c r="C56" s="3"/>
      <c r="D56" s="26"/>
      <c r="E56" s="26"/>
      <c r="F56" s="26"/>
      <c r="G56" s="26"/>
      <c r="H56" s="26"/>
      <c r="I56" s="26"/>
      <c r="J56" s="26"/>
      <c r="K56" s="58">
        <v>0</v>
      </c>
      <c r="L56" s="58">
        <f t="shared" si="34"/>
        <v>0</v>
      </c>
      <c r="M56" s="58">
        <f t="shared" si="34"/>
        <v>0</v>
      </c>
      <c r="N56" s="58">
        <f t="shared" si="34"/>
        <v>0</v>
      </c>
      <c r="O56" s="58">
        <f t="shared" si="34"/>
        <v>0</v>
      </c>
      <c r="P56" s="58">
        <f t="shared" si="34"/>
        <v>0</v>
      </c>
      <c r="Q56" s="58">
        <f t="shared" si="34"/>
        <v>0</v>
      </c>
      <c r="R56" s="7">
        <f t="shared" si="35"/>
        <v>0</v>
      </c>
      <c r="S56" s="3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</row>
    <row r="57" spans="1:77" s="6" customFormat="1" ht="14.25" customHeight="1">
      <c r="A57" s="31">
        <v>5340</v>
      </c>
      <c r="B57" s="52" t="s">
        <v>129</v>
      </c>
      <c r="C57" s="3"/>
      <c r="D57" s="26"/>
      <c r="E57" s="26"/>
      <c r="F57" s="26"/>
      <c r="G57" s="26"/>
      <c r="H57" s="26"/>
      <c r="I57" s="26"/>
      <c r="J57" s="26"/>
      <c r="K57" s="58">
        <v>0</v>
      </c>
      <c r="L57" s="58">
        <f t="shared" ref="L57:Q57" si="36">ROUND(K57*$D$110,0)</f>
        <v>0</v>
      </c>
      <c r="M57" s="58">
        <f t="shared" si="36"/>
        <v>0</v>
      </c>
      <c r="N57" s="58">
        <f t="shared" si="36"/>
        <v>0</v>
      </c>
      <c r="O57" s="58">
        <f t="shared" si="36"/>
        <v>0</v>
      </c>
      <c r="P57" s="58">
        <f t="shared" si="36"/>
        <v>0</v>
      </c>
      <c r="Q57" s="58">
        <f t="shared" si="36"/>
        <v>0</v>
      </c>
      <c r="R57" s="7">
        <f t="shared" si="35"/>
        <v>0</v>
      </c>
      <c r="S57" s="3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  <row r="58" spans="1:77" s="6" customFormat="1" ht="14.25" customHeight="1">
      <c r="A58" s="31"/>
      <c r="B58" s="52" t="s">
        <v>130</v>
      </c>
      <c r="C58" s="3"/>
      <c r="D58" s="26"/>
      <c r="E58" s="26"/>
      <c r="F58" s="26"/>
      <c r="G58" s="26"/>
      <c r="H58" s="26"/>
      <c r="I58" s="26"/>
      <c r="J58" s="26"/>
      <c r="K58" s="58">
        <v>0</v>
      </c>
      <c r="L58" s="58">
        <v>0</v>
      </c>
      <c r="M58" s="58">
        <f>ROUND(L58*$D$110,0)</f>
        <v>0</v>
      </c>
      <c r="N58" s="58">
        <f>ROUND(M58*$D$110,0)</f>
        <v>0</v>
      </c>
      <c r="O58" s="58">
        <f>ROUND(N58*$D$110,0)</f>
        <v>0</v>
      </c>
      <c r="P58" s="58">
        <f>ROUND(O58*$D$110,0)</f>
        <v>0</v>
      </c>
      <c r="Q58" s="58">
        <f>ROUND(P58*$D$110,0)</f>
        <v>0</v>
      </c>
      <c r="R58" s="7">
        <f t="shared" si="35"/>
        <v>0</v>
      </c>
      <c r="S58" s="3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 s="51" customFormat="1">
      <c r="A59" s="31"/>
      <c r="B59" s="54" t="s">
        <v>131</v>
      </c>
      <c r="C59" s="45"/>
      <c r="D59" s="46"/>
      <c r="E59" s="46"/>
      <c r="F59" s="46"/>
      <c r="G59" s="46"/>
      <c r="H59" s="46"/>
      <c r="I59" s="46"/>
      <c r="J59" s="46"/>
      <c r="K59" s="47">
        <f t="shared" ref="K59:Q59" si="37">SUM(K53:K58)</f>
        <v>0</v>
      </c>
      <c r="L59" s="47">
        <f t="shared" si="37"/>
        <v>0</v>
      </c>
      <c r="M59" s="47">
        <f t="shared" si="37"/>
        <v>0</v>
      </c>
      <c r="N59" s="47">
        <f t="shared" si="37"/>
        <v>0</v>
      </c>
      <c r="O59" s="47">
        <f t="shared" si="37"/>
        <v>0</v>
      </c>
      <c r="P59" s="47">
        <f t="shared" si="37"/>
        <v>0</v>
      </c>
      <c r="Q59" s="47">
        <f t="shared" si="37"/>
        <v>0</v>
      </c>
      <c r="R59" s="48">
        <f>SUM(K59:O59)</f>
        <v>0</v>
      </c>
      <c r="S59" s="50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</row>
    <row r="60" spans="1:77" s="51" customFormat="1">
      <c r="A60" s="31"/>
      <c r="B60" s="54"/>
      <c r="C60" s="45"/>
      <c r="D60" s="46"/>
      <c r="E60" s="46"/>
      <c r="F60" s="46"/>
      <c r="G60" s="46"/>
      <c r="H60" s="46"/>
      <c r="I60" s="46"/>
      <c r="J60" s="46"/>
      <c r="K60" s="55"/>
      <c r="L60" s="55"/>
      <c r="M60" s="55"/>
      <c r="N60" s="55"/>
      <c r="O60" s="55"/>
      <c r="P60" s="55"/>
      <c r="Q60" s="55"/>
      <c r="R60" s="55"/>
      <c r="S60" s="50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</row>
    <row r="61" spans="1:77" s="51" customFormat="1" ht="14.25" customHeight="1">
      <c r="A61" s="31"/>
      <c r="B61" s="45" t="s">
        <v>132</v>
      </c>
      <c r="C61" s="54"/>
      <c r="D61" s="54"/>
      <c r="E61" s="45"/>
      <c r="F61" s="45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55"/>
      <c r="S61" s="50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</row>
    <row r="62" spans="1:77" s="51" customFormat="1" ht="14.25" customHeight="1">
      <c r="A62" s="31"/>
      <c r="B62" s="54"/>
      <c r="C62" s="54"/>
      <c r="D62" s="45"/>
      <c r="E62" s="46"/>
      <c r="F62" s="46"/>
      <c r="G62" s="46"/>
      <c r="H62" s="46"/>
      <c r="I62" s="46"/>
      <c r="J62" s="46"/>
      <c r="K62" s="55"/>
      <c r="L62" s="55"/>
      <c r="M62" s="55"/>
      <c r="N62" s="55"/>
      <c r="O62" s="55"/>
      <c r="P62" s="55"/>
      <c r="Q62" s="55"/>
      <c r="R62" s="55"/>
      <c r="S62" s="50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</row>
    <row r="63" spans="1:77" s="51" customFormat="1" ht="14.25" customHeight="1">
      <c r="A63" s="31"/>
      <c r="B63" s="54"/>
      <c r="C63" s="17" t="s">
        <v>133</v>
      </c>
      <c r="D63" s="45"/>
      <c r="E63" s="46"/>
      <c r="F63" s="46"/>
      <c r="G63" s="46"/>
      <c r="H63" s="46"/>
      <c r="I63" s="46"/>
      <c r="J63" s="46"/>
      <c r="K63" s="55"/>
      <c r="L63" s="55"/>
      <c r="M63" s="55"/>
      <c r="N63" s="55"/>
      <c r="O63" s="55"/>
      <c r="P63" s="55"/>
      <c r="Q63" s="55"/>
      <c r="R63" s="55"/>
      <c r="S63" s="50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</row>
    <row r="64" spans="1:77" s="51" customFormat="1" ht="14.25" customHeight="1">
      <c r="A64" s="31"/>
      <c r="B64" s="54"/>
      <c r="C64" s="52" t="s">
        <v>72</v>
      </c>
      <c r="D64" s="45"/>
      <c r="E64" s="46"/>
      <c r="F64" s="46"/>
      <c r="G64" s="46"/>
      <c r="H64" s="46"/>
      <c r="I64" s="46"/>
      <c r="J64" s="46"/>
      <c r="K64" s="111">
        <v>0</v>
      </c>
      <c r="L64" s="58">
        <v>0</v>
      </c>
      <c r="M64" s="58">
        <f t="shared" ref="M64:O65" si="38">ROUND(L64*$D$110,0)</f>
        <v>0</v>
      </c>
      <c r="N64" s="58">
        <f t="shared" si="38"/>
        <v>0</v>
      </c>
      <c r="O64" s="58">
        <f t="shared" si="38"/>
        <v>0</v>
      </c>
      <c r="P64" s="58">
        <f t="shared" ref="P64:P65" si="39">ROUND(O64*$D$110,0)</f>
        <v>0</v>
      </c>
      <c r="Q64" s="58">
        <f t="shared" ref="Q64:Q65" si="40">ROUND(P64*$D$110,0)</f>
        <v>0</v>
      </c>
      <c r="R64" s="7">
        <f>SUM(K64:Q64)</f>
        <v>0</v>
      </c>
      <c r="S64" s="50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</row>
    <row r="65" spans="1:77" s="51" customFormat="1" ht="14.25" customHeight="1">
      <c r="A65" s="31"/>
      <c r="B65" s="54"/>
      <c r="C65" s="52" t="s">
        <v>73</v>
      </c>
      <c r="D65" s="87"/>
      <c r="E65" s="46"/>
      <c r="F65" s="46"/>
      <c r="G65" s="46"/>
      <c r="H65" s="46"/>
      <c r="I65" s="46"/>
      <c r="J65" s="46"/>
      <c r="K65" s="112">
        <v>0</v>
      </c>
      <c r="L65" s="112">
        <v>0</v>
      </c>
      <c r="M65" s="112">
        <f t="shared" si="38"/>
        <v>0</v>
      </c>
      <c r="N65" s="112">
        <f t="shared" si="38"/>
        <v>0</v>
      </c>
      <c r="O65" s="112">
        <f t="shared" si="38"/>
        <v>0</v>
      </c>
      <c r="P65" s="112">
        <f t="shared" si="39"/>
        <v>0</v>
      </c>
      <c r="Q65" s="112">
        <f t="shared" si="40"/>
        <v>0</v>
      </c>
      <c r="R65" s="86">
        <f>SUM(K65:Q65)</f>
        <v>0</v>
      </c>
      <c r="S65" s="50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</row>
    <row r="66" spans="1:77" s="51" customFormat="1" ht="14.25" customHeight="1">
      <c r="A66" s="31"/>
      <c r="B66" s="54"/>
      <c r="C66" s="54" t="s">
        <v>74</v>
      </c>
      <c r="D66" s="45"/>
      <c r="E66" s="46"/>
      <c r="F66" s="46"/>
      <c r="G66" s="46"/>
      <c r="H66" s="46"/>
      <c r="I66" s="46"/>
      <c r="J66" s="46"/>
      <c r="K66" s="55">
        <f t="shared" ref="K66:Q66" si="41">SUM(K64:K65)</f>
        <v>0</v>
      </c>
      <c r="L66" s="55">
        <f t="shared" si="41"/>
        <v>0</v>
      </c>
      <c r="M66" s="55">
        <f t="shared" si="41"/>
        <v>0</v>
      </c>
      <c r="N66" s="55">
        <f t="shared" si="41"/>
        <v>0</v>
      </c>
      <c r="O66" s="55">
        <f t="shared" si="41"/>
        <v>0</v>
      </c>
      <c r="P66" s="55">
        <f t="shared" si="41"/>
        <v>0</v>
      </c>
      <c r="Q66" s="55">
        <f t="shared" si="41"/>
        <v>0</v>
      </c>
      <c r="R66" s="48">
        <f>SUM(K66:Q66)</f>
        <v>0</v>
      </c>
      <c r="S66" s="50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</row>
    <row r="67" spans="1:77" s="51" customFormat="1" ht="14.25" customHeight="1">
      <c r="A67" s="31"/>
      <c r="B67" s="54"/>
      <c r="C67" s="54"/>
      <c r="D67" s="45"/>
      <c r="E67" s="46"/>
      <c r="F67" s="46"/>
      <c r="G67" s="46"/>
      <c r="H67" s="46"/>
      <c r="I67" s="46"/>
      <c r="J67" s="46"/>
      <c r="K67" s="55"/>
      <c r="L67" s="55"/>
      <c r="M67" s="55"/>
      <c r="N67" s="55"/>
      <c r="O67" s="55"/>
      <c r="P67" s="55"/>
      <c r="Q67" s="55"/>
      <c r="R67" s="55"/>
      <c r="S67" s="50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</row>
    <row r="68" spans="1:77" s="51" customFormat="1" ht="14.25" customHeight="1">
      <c r="A68" s="31"/>
      <c r="B68" s="54"/>
      <c r="C68" s="17" t="s">
        <v>133</v>
      </c>
      <c r="D68" s="45"/>
      <c r="E68" s="46"/>
      <c r="F68" s="46"/>
      <c r="G68" s="46"/>
      <c r="H68" s="46"/>
      <c r="I68" s="46"/>
      <c r="J68" s="46"/>
      <c r="K68" s="55"/>
      <c r="L68" s="55"/>
      <c r="M68" s="55"/>
      <c r="N68" s="55"/>
      <c r="O68" s="55"/>
      <c r="P68" s="55"/>
      <c r="Q68" s="55"/>
      <c r="R68" s="55"/>
      <c r="S68" s="50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</row>
    <row r="69" spans="1:77" s="51" customFormat="1" ht="14.25" customHeight="1">
      <c r="A69" s="31"/>
      <c r="B69" s="54"/>
      <c r="C69" s="52" t="s">
        <v>72</v>
      </c>
      <c r="D69" s="45"/>
      <c r="E69" s="46"/>
      <c r="F69" s="46"/>
      <c r="G69" s="46"/>
      <c r="H69" s="46"/>
      <c r="I69" s="46"/>
      <c r="J69" s="46"/>
      <c r="K69" s="111">
        <v>0</v>
      </c>
      <c r="L69" s="58">
        <v>0</v>
      </c>
      <c r="M69" s="58">
        <f t="shared" ref="M69:O70" si="42">ROUND(L69*$D$110,0)</f>
        <v>0</v>
      </c>
      <c r="N69" s="58">
        <f t="shared" si="42"/>
        <v>0</v>
      </c>
      <c r="O69" s="58">
        <f t="shared" si="42"/>
        <v>0</v>
      </c>
      <c r="P69" s="58">
        <f t="shared" ref="P69:P70" si="43">ROUND(O69*$D$110,0)</f>
        <v>0</v>
      </c>
      <c r="Q69" s="58">
        <f t="shared" ref="Q69:Q70" si="44">ROUND(P69*$D$110,0)</f>
        <v>0</v>
      </c>
      <c r="R69" s="7">
        <f>SUM(K69:Q69)</f>
        <v>0</v>
      </c>
      <c r="S69" s="50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</row>
    <row r="70" spans="1:77" s="51" customFormat="1" ht="14.25" customHeight="1">
      <c r="A70" s="31"/>
      <c r="B70" s="54"/>
      <c r="C70" s="52" t="s">
        <v>73</v>
      </c>
      <c r="D70" s="87"/>
      <c r="E70" s="46"/>
      <c r="F70" s="46"/>
      <c r="G70" s="46"/>
      <c r="H70" s="46"/>
      <c r="I70" s="46"/>
      <c r="J70" s="46"/>
      <c r="K70" s="112">
        <v>0</v>
      </c>
      <c r="L70" s="112">
        <v>0</v>
      </c>
      <c r="M70" s="112">
        <f t="shared" si="42"/>
        <v>0</v>
      </c>
      <c r="N70" s="112">
        <f t="shared" si="42"/>
        <v>0</v>
      </c>
      <c r="O70" s="112">
        <f t="shared" si="42"/>
        <v>0</v>
      </c>
      <c r="P70" s="112">
        <f t="shared" si="43"/>
        <v>0</v>
      </c>
      <c r="Q70" s="112">
        <f t="shared" si="44"/>
        <v>0</v>
      </c>
      <c r="R70" s="86">
        <f>SUM(K70:Q70)</f>
        <v>0</v>
      </c>
      <c r="S70" s="50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</row>
    <row r="71" spans="1:77" s="51" customFormat="1" ht="14.25" customHeight="1">
      <c r="A71" s="31"/>
      <c r="B71" s="54"/>
      <c r="C71" s="54" t="s">
        <v>74</v>
      </c>
      <c r="D71" s="45"/>
      <c r="E71" s="46"/>
      <c r="F71" s="46"/>
      <c r="G71" s="46"/>
      <c r="H71" s="46"/>
      <c r="I71" s="46"/>
      <c r="J71" s="46"/>
      <c r="K71" s="55">
        <f t="shared" ref="K71:Q71" si="45">SUM(K69:K70)</f>
        <v>0</v>
      </c>
      <c r="L71" s="55">
        <f t="shared" si="45"/>
        <v>0</v>
      </c>
      <c r="M71" s="55">
        <f t="shared" si="45"/>
        <v>0</v>
      </c>
      <c r="N71" s="55">
        <f t="shared" si="45"/>
        <v>0</v>
      </c>
      <c r="O71" s="55">
        <f t="shared" si="45"/>
        <v>0</v>
      </c>
      <c r="P71" s="55">
        <f t="shared" si="45"/>
        <v>0</v>
      </c>
      <c r="Q71" s="55">
        <f t="shared" si="45"/>
        <v>0</v>
      </c>
      <c r="R71" s="48">
        <f>SUM(K71:Q71)</f>
        <v>0</v>
      </c>
      <c r="S71" s="50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</row>
    <row r="72" spans="1:77" s="51" customFormat="1" ht="14.25" customHeight="1">
      <c r="A72" s="31"/>
      <c r="B72" s="54"/>
      <c r="C72" s="54"/>
      <c r="D72" s="45"/>
      <c r="E72" s="46"/>
      <c r="F72" s="46"/>
      <c r="G72" s="46"/>
      <c r="H72" s="46"/>
      <c r="I72" s="46"/>
      <c r="J72" s="46"/>
      <c r="K72" s="55"/>
      <c r="L72" s="55"/>
      <c r="M72" s="55"/>
      <c r="N72" s="55"/>
      <c r="O72" s="55"/>
      <c r="P72" s="55"/>
      <c r="Q72" s="55"/>
      <c r="R72" s="55"/>
      <c r="S72" s="50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</row>
    <row r="73" spans="1:77" s="51" customFormat="1" ht="14.25" customHeight="1">
      <c r="A73" s="31"/>
      <c r="B73" s="54"/>
      <c r="C73" s="17" t="s">
        <v>133</v>
      </c>
      <c r="D73" s="45"/>
      <c r="E73" s="46"/>
      <c r="F73" s="46"/>
      <c r="G73" s="46"/>
      <c r="H73" s="46"/>
      <c r="I73" s="46"/>
      <c r="J73" s="46"/>
      <c r="K73" s="55"/>
      <c r="L73" s="55"/>
      <c r="M73" s="55"/>
      <c r="N73" s="55"/>
      <c r="O73" s="55"/>
      <c r="P73" s="55"/>
      <c r="Q73" s="55"/>
      <c r="R73" s="55"/>
      <c r="S73" s="50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</row>
    <row r="74" spans="1:77" s="51" customFormat="1" ht="14.25" customHeight="1">
      <c r="A74" s="31"/>
      <c r="B74" s="54"/>
      <c r="C74" s="52" t="s">
        <v>72</v>
      </c>
      <c r="D74" s="45"/>
      <c r="E74" s="46"/>
      <c r="F74" s="46"/>
      <c r="G74" s="46"/>
      <c r="H74" s="46"/>
      <c r="I74" s="46"/>
      <c r="J74" s="46"/>
      <c r="K74" s="111">
        <v>0</v>
      </c>
      <c r="L74" s="58">
        <v>0</v>
      </c>
      <c r="M74" s="58">
        <f t="shared" ref="M74:O75" si="46">ROUND(L74*$D$110,0)</f>
        <v>0</v>
      </c>
      <c r="N74" s="58">
        <f t="shared" si="46"/>
        <v>0</v>
      </c>
      <c r="O74" s="58">
        <f t="shared" si="46"/>
        <v>0</v>
      </c>
      <c r="P74" s="58">
        <f t="shared" ref="P74:P75" si="47">ROUND(O74*$D$110,0)</f>
        <v>0</v>
      </c>
      <c r="Q74" s="58">
        <f t="shared" ref="Q74:Q75" si="48">ROUND(P74*$D$110,0)</f>
        <v>0</v>
      </c>
      <c r="R74" s="7">
        <f>SUM(K74:Q74)</f>
        <v>0</v>
      </c>
      <c r="S74" s="50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</row>
    <row r="75" spans="1:77" s="51" customFormat="1" ht="14.25" customHeight="1">
      <c r="A75" s="31"/>
      <c r="B75" s="54"/>
      <c r="C75" s="52" t="s">
        <v>73</v>
      </c>
      <c r="D75" s="87"/>
      <c r="E75" s="46"/>
      <c r="F75" s="46"/>
      <c r="G75" s="46"/>
      <c r="H75" s="46"/>
      <c r="I75" s="46"/>
      <c r="J75" s="46"/>
      <c r="K75" s="112">
        <v>0</v>
      </c>
      <c r="L75" s="112">
        <v>0</v>
      </c>
      <c r="M75" s="112">
        <f t="shared" si="46"/>
        <v>0</v>
      </c>
      <c r="N75" s="112">
        <f t="shared" si="46"/>
        <v>0</v>
      </c>
      <c r="O75" s="112">
        <f t="shared" si="46"/>
        <v>0</v>
      </c>
      <c r="P75" s="112">
        <f t="shared" si="47"/>
        <v>0</v>
      </c>
      <c r="Q75" s="112">
        <f t="shared" si="48"/>
        <v>0</v>
      </c>
      <c r="R75" s="86">
        <f>SUM(K75:Q75)</f>
        <v>0</v>
      </c>
      <c r="S75" s="50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</row>
    <row r="76" spans="1:77" s="51" customFormat="1" ht="14.25" customHeight="1">
      <c r="A76" s="31"/>
      <c r="B76" s="54"/>
      <c r="C76" s="54" t="s">
        <v>74</v>
      </c>
      <c r="D76" s="45"/>
      <c r="E76" s="46"/>
      <c r="F76" s="46"/>
      <c r="G76" s="46"/>
      <c r="H76" s="46"/>
      <c r="I76" s="46"/>
      <c r="J76" s="46"/>
      <c r="K76" s="55">
        <f t="shared" ref="K76:Q76" si="49">SUM(K74:K75)</f>
        <v>0</v>
      </c>
      <c r="L76" s="55">
        <f t="shared" si="49"/>
        <v>0</v>
      </c>
      <c r="M76" s="55">
        <f t="shared" si="49"/>
        <v>0</v>
      </c>
      <c r="N76" s="55">
        <f t="shared" si="49"/>
        <v>0</v>
      </c>
      <c r="O76" s="55">
        <f t="shared" si="49"/>
        <v>0</v>
      </c>
      <c r="P76" s="55">
        <f t="shared" si="49"/>
        <v>0</v>
      </c>
      <c r="Q76" s="55">
        <f t="shared" si="49"/>
        <v>0</v>
      </c>
      <c r="R76" s="48">
        <f>SUM(K76:Q76)</f>
        <v>0</v>
      </c>
      <c r="S76" s="50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</row>
    <row r="77" spans="1:77" s="51" customFormat="1" ht="14.25" customHeight="1">
      <c r="A77" s="31"/>
      <c r="B77" s="54"/>
      <c r="C77" s="54"/>
      <c r="D77" s="45"/>
      <c r="E77" s="46"/>
      <c r="F77" s="46"/>
      <c r="G77" s="46"/>
      <c r="H77" s="46"/>
      <c r="I77" s="46"/>
      <c r="J77" s="46"/>
      <c r="K77" s="55"/>
      <c r="L77" s="55"/>
      <c r="M77" s="55"/>
      <c r="N77" s="55"/>
      <c r="O77" s="55"/>
      <c r="P77" s="55"/>
      <c r="Q77" s="55"/>
      <c r="R77" s="55"/>
      <c r="S77" s="50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</row>
    <row r="78" spans="1:77" s="51" customFormat="1" ht="14.25" customHeight="1">
      <c r="A78" s="31"/>
      <c r="B78" s="54"/>
      <c r="C78" s="45"/>
      <c r="D78" s="46"/>
      <c r="E78" s="46"/>
      <c r="F78" s="46"/>
      <c r="G78" s="46"/>
      <c r="H78" s="46"/>
      <c r="I78" s="46"/>
      <c r="J78" s="46"/>
      <c r="K78" s="55"/>
      <c r="L78" s="55"/>
      <c r="M78" s="55"/>
      <c r="N78" s="55"/>
      <c r="O78" s="55"/>
      <c r="P78" s="55"/>
      <c r="Q78" s="55"/>
      <c r="R78" s="55"/>
      <c r="S78" s="50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</row>
    <row r="79" spans="1:77" s="51" customFormat="1" ht="15.75" customHeight="1">
      <c r="A79" s="31"/>
      <c r="B79" s="45" t="s">
        <v>75</v>
      </c>
      <c r="C79" s="45"/>
      <c r="D79" s="46"/>
      <c r="E79" s="46"/>
      <c r="F79" s="46"/>
      <c r="G79" s="46"/>
      <c r="H79" s="46"/>
      <c r="I79" s="46"/>
      <c r="J79" s="46"/>
      <c r="K79" s="55">
        <f t="shared" ref="K79:Q79" si="50">K27+K35+K40+K47+K51+K59+K66+K71+K76</f>
        <v>0</v>
      </c>
      <c r="L79" s="55">
        <f t="shared" si="50"/>
        <v>0</v>
      </c>
      <c r="M79" s="55">
        <f t="shared" si="50"/>
        <v>0</v>
      </c>
      <c r="N79" s="55">
        <f t="shared" si="50"/>
        <v>0</v>
      </c>
      <c r="O79" s="55">
        <f t="shared" si="50"/>
        <v>0</v>
      </c>
      <c r="P79" s="55">
        <f t="shared" si="50"/>
        <v>0</v>
      </c>
      <c r="Q79" s="55">
        <f t="shared" si="50"/>
        <v>0</v>
      </c>
      <c r="R79" s="7">
        <f>SUM(K79:Q79)</f>
        <v>0</v>
      </c>
      <c r="S79" s="50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</row>
    <row r="80" spans="1:77" s="75" customFormat="1" ht="15" customHeight="1">
      <c r="A80" s="74"/>
      <c r="B80" s="45" t="s">
        <v>73</v>
      </c>
      <c r="C80" s="76"/>
      <c r="D80" s="77"/>
      <c r="E80" s="78"/>
      <c r="F80" s="78"/>
      <c r="G80" s="78"/>
      <c r="H80" s="78"/>
      <c r="I80" s="78"/>
      <c r="J80" s="78"/>
      <c r="K80" s="79">
        <f t="shared" ref="K80:Q80" si="51">K100</f>
        <v>0</v>
      </c>
      <c r="L80" s="79">
        <f t="shared" si="51"/>
        <v>0</v>
      </c>
      <c r="M80" s="79">
        <f t="shared" si="51"/>
        <v>0</v>
      </c>
      <c r="N80" s="79">
        <f t="shared" si="51"/>
        <v>0</v>
      </c>
      <c r="O80" s="79">
        <f t="shared" si="51"/>
        <v>0</v>
      </c>
      <c r="P80" s="79">
        <f t="shared" si="51"/>
        <v>0</v>
      </c>
      <c r="Q80" s="79">
        <f t="shared" si="51"/>
        <v>0</v>
      </c>
      <c r="R80" s="86">
        <f>SUM(K80:Q80)</f>
        <v>0</v>
      </c>
      <c r="S80" s="6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</row>
    <row r="81" spans="1:77" s="6" customFormat="1">
      <c r="A81" s="59">
        <v>4600</v>
      </c>
      <c r="B81" s="18" t="s">
        <v>76</v>
      </c>
      <c r="C81" s="3"/>
      <c r="D81" s="26"/>
      <c r="E81" s="26"/>
      <c r="F81" s="26"/>
      <c r="G81" s="26"/>
      <c r="H81" s="26"/>
      <c r="I81" s="26"/>
      <c r="J81" s="26"/>
      <c r="K81" s="60">
        <f t="shared" ref="K81:Q81" si="52">K79+K80</f>
        <v>0</v>
      </c>
      <c r="L81" s="60">
        <f t="shared" si="52"/>
        <v>0</v>
      </c>
      <c r="M81" s="60">
        <f t="shared" si="52"/>
        <v>0</v>
      </c>
      <c r="N81" s="60">
        <f t="shared" si="52"/>
        <v>0</v>
      </c>
      <c r="O81" s="60">
        <f t="shared" si="52"/>
        <v>0</v>
      </c>
      <c r="P81" s="60">
        <f t="shared" si="52"/>
        <v>0</v>
      </c>
      <c r="Q81" s="60">
        <f t="shared" si="52"/>
        <v>0</v>
      </c>
      <c r="R81" s="48">
        <f>SUM(K81:Q81)</f>
        <v>0</v>
      </c>
      <c r="S81" s="35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</row>
    <row r="82" spans="1:77" s="6" customFormat="1">
      <c r="A82" s="44"/>
      <c r="B82" s="18"/>
      <c r="C82" s="3"/>
      <c r="D82" s="26"/>
      <c r="E82" s="26"/>
      <c r="F82" s="26"/>
      <c r="G82" s="26"/>
      <c r="H82" s="26"/>
      <c r="I82" s="26"/>
      <c r="J82" s="26"/>
      <c r="K82" s="72"/>
      <c r="L82" s="72"/>
      <c r="M82" s="72"/>
      <c r="N82" s="72"/>
      <c r="O82" s="72"/>
      <c r="P82" s="72"/>
      <c r="Q82" s="72"/>
      <c r="R82" s="55"/>
      <c r="S82" s="35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</row>
    <row r="83" spans="1:77" s="6" customFormat="1">
      <c r="A83" s="44"/>
      <c r="B83" s="18"/>
      <c r="C83" s="3"/>
      <c r="D83" s="26"/>
      <c r="E83" s="26"/>
      <c r="F83" s="26"/>
      <c r="G83" s="26"/>
      <c r="H83" s="26"/>
      <c r="I83" s="26"/>
      <c r="J83" s="26"/>
      <c r="K83" s="72"/>
      <c r="L83" s="72"/>
      <c r="M83" s="72"/>
      <c r="N83" s="72"/>
      <c r="O83" s="72"/>
      <c r="P83" s="72"/>
      <c r="Q83" s="72"/>
      <c r="R83" s="55"/>
      <c r="S83" s="35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</row>
    <row r="84" spans="1:77" s="6" customFormat="1">
      <c r="A84" s="44"/>
      <c r="B84" s="18"/>
      <c r="C84" s="3"/>
      <c r="D84" s="26"/>
      <c r="E84" s="26"/>
      <c r="F84" s="26"/>
      <c r="G84" s="26"/>
      <c r="H84" s="26"/>
      <c r="I84" s="26"/>
      <c r="J84" s="26"/>
      <c r="K84" s="72"/>
      <c r="L84" s="72"/>
      <c r="M84" s="72"/>
      <c r="N84" s="72"/>
      <c r="O84" s="72"/>
      <c r="P84" s="72"/>
      <c r="Q84" s="72"/>
      <c r="R84" s="55"/>
      <c r="S84" s="35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</row>
    <row r="85" spans="1:77" s="6" customFormat="1">
      <c r="A85" s="1"/>
      <c r="C85" s="3"/>
      <c r="D85" s="26"/>
      <c r="E85" s="26"/>
      <c r="F85" s="26"/>
      <c r="G85" s="26"/>
      <c r="H85" s="68"/>
      <c r="I85" s="26"/>
      <c r="J85" s="68"/>
      <c r="K85" s="69"/>
      <c r="L85" s="69"/>
      <c r="M85" s="69"/>
      <c r="N85" s="69"/>
      <c r="O85" s="69"/>
      <c r="P85" s="69"/>
      <c r="Q85" s="69"/>
      <c r="R85" s="69"/>
      <c r="S85" s="35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</row>
    <row r="86" spans="1:77" s="6" customFormat="1">
      <c r="A86" s="1"/>
      <c r="C86" s="3"/>
      <c r="D86" s="26"/>
      <c r="E86" s="26"/>
      <c r="F86" s="26"/>
      <c r="G86" s="26"/>
      <c r="H86" s="73"/>
      <c r="I86" s="26"/>
      <c r="J86" s="73"/>
      <c r="K86" s="58"/>
      <c r="L86" s="58"/>
      <c r="M86" s="58"/>
      <c r="N86" s="58"/>
      <c r="O86" s="58"/>
      <c r="P86" s="58"/>
      <c r="Q86" s="58"/>
      <c r="R86" s="58"/>
      <c r="S86" s="35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</row>
    <row r="87" spans="1:77" s="6" customFormat="1">
      <c r="A87" s="1"/>
      <c r="C87" s="3"/>
      <c r="D87" s="26"/>
      <c r="E87" s="26"/>
      <c r="F87" s="11" t="s">
        <v>79</v>
      </c>
      <c r="H87" s="10"/>
      <c r="J87" s="10"/>
      <c r="K87" s="7">
        <f t="shared" ref="K87:O87" si="53">K79</f>
        <v>0</v>
      </c>
      <c r="L87" s="7">
        <f t="shared" si="53"/>
        <v>0</v>
      </c>
      <c r="M87" s="7">
        <f t="shared" si="53"/>
        <v>0</v>
      </c>
      <c r="N87" s="7">
        <f t="shared" si="53"/>
        <v>0</v>
      </c>
      <c r="O87" s="7">
        <f t="shared" si="53"/>
        <v>0</v>
      </c>
      <c r="P87" s="7">
        <f t="shared" ref="P87:Q87" si="54">P79</f>
        <v>0</v>
      </c>
      <c r="Q87" s="7">
        <f t="shared" si="54"/>
        <v>0</v>
      </c>
      <c r="R87" s="7">
        <f>R79</f>
        <v>0</v>
      </c>
      <c r="S87" s="35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</row>
    <row r="88" spans="1:77" s="6" customFormat="1">
      <c r="A88" s="1"/>
      <c r="C88" s="3"/>
      <c r="D88" s="26"/>
      <c r="E88" s="26"/>
      <c r="F88" s="3" t="s">
        <v>80</v>
      </c>
      <c r="H88" s="10"/>
      <c r="J88" s="10"/>
      <c r="K88" s="7"/>
      <c r="L88" s="7"/>
      <c r="M88" s="7"/>
      <c r="N88" s="7"/>
      <c r="O88" s="7"/>
      <c r="P88" s="7"/>
      <c r="Q88" s="7"/>
      <c r="R88" s="7"/>
      <c r="S88" s="35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</row>
    <row r="89" spans="1:77" s="6" customFormat="1">
      <c r="A89" s="1"/>
      <c r="C89" s="3"/>
      <c r="D89" s="26"/>
      <c r="E89" s="26"/>
      <c r="F89" s="10"/>
      <c r="G89" s="52" t="s">
        <v>63</v>
      </c>
      <c r="H89" s="10"/>
      <c r="I89" s="52"/>
      <c r="J89" s="10"/>
      <c r="K89" s="7">
        <f t="shared" ref="K89:R89" si="55">-K40</f>
        <v>0</v>
      </c>
      <c r="L89" s="7">
        <f t="shared" si="55"/>
        <v>0</v>
      </c>
      <c r="M89" s="7">
        <f t="shared" si="55"/>
        <v>0</v>
      </c>
      <c r="N89" s="7">
        <f t="shared" si="55"/>
        <v>0</v>
      </c>
      <c r="O89" s="7">
        <f t="shared" si="55"/>
        <v>0</v>
      </c>
      <c r="P89" s="7">
        <f t="shared" ref="P89:Q89" si="56">-P40</f>
        <v>0</v>
      </c>
      <c r="Q89" s="7">
        <f t="shared" si="56"/>
        <v>0</v>
      </c>
      <c r="R89" s="7">
        <f t="shared" si="55"/>
        <v>0</v>
      </c>
      <c r="S89" s="35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</row>
    <row r="90" spans="1:77" s="6" customFormat="1">
      <c r="A90" s="1"/>
      <c r="C90" s="3"/>
      <c r="D90" s="26"/>
      <c r="E90" s="26"/>
      <c r="F90" s="10"/>
      <c r="G90" s="3" t="s">
        <v>81</v>
      </c>
      <c r="H90" s="10"/>
      <c r="I90" s="3"/>
      <c r="J90" s="10"/>
      <c r="K90" s="7">
        <f t="shared" ref="K90:Q90" si="57">-(K66)</f>
        <v>0</v>
      </c>
      <c r="L90" s="7">
        <f t="shared" si="57"/>
        <v>0</v>
      </c>
      <c r="M90" s="7">
        <f t="shared" si="57"/>
        <v>0</v>
      </c>
      <c r="N90" s="7">
        <f t="shared" si="57"/>
        <v>0</v>
      </c>
      <c r="O90" s="7">
        <f t="shared" si="57"/>
        <v>0</v>
      </c>
      <c r="P90" s="7">
        <f t="shared" si="57"/>
        <v>0</v>
      </c>
      <c r="Q90" s="7">
        <f t="shared" si="57"/>
        <v>0</v>
      </c>
      <c r="R90" s="7">
        <f>-R41</f>
        <v>0</v>
      </c>
      <c r="S90" s="35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</row>
    <row r="91" spans="1:77" s="6" customFormat="1">
      <c r="A91" s="1"/>
      <c r="C91" s="3"/>
      <c r="D91" s="26"/>
      <c r="E91" s="26"/>
      <c r="F91" s="10"/>
      <c r="G91" s="3" t="s">
        <v>82</v>
      </c>
      <c r="H91" s="10"/>
      <c r="I91" s="3"/>
      <c r="J91" s="10"/>
      <c r="K91" s="7">
        <f t="shared" ref="K91:R92" si="58">-K54</f>
        <v>0</v>
      </c>
      <c r="L91" s="7">
        <f t="shared" si="58"/>
        <v>0</v>
      </c>
      <c r="M91" s="7">
        <f t="shared" si="58"/>
        <v>0</v>
      </c>
      <c r="N91" s="7">
        <f t="shared" si="58"/>
        <v>0</v>
      </c>
      <c r="O91" s="7">
        <f t="shared" si="58"/>
        <v>0</v>
      </c>
      <c r="P91" s="7">
        <f t="shared" ref="P91:Q91" si="59">-P54</f>
        <v>0</v>
      </c>
      <c r="Q91" s="7">
        <f t="shared" si="59"/>
        <v>0</v>
      </c>
      <c r="R91" s="7">
        <f t="shared" si="58"/>
        <v>0</v>
      </c>
      <c r="S91" s="35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</row>
    <row r="92" spans="1:77" s="6" customFormat="1">
      <c r="A92" s="1"/>
      <c r="C92" s="3"/>
      <c r="D92" s="26"/>
      <c r="E92" s="26"/>
      <c r="F92" s="10"/>
      <c r="G92" s="3" t="s">
        <v>83</v>
      </c>
      <c r="H92" s="10"/>
      <c r="I92" s="3"/>
      <c r="J92" s="10"/>
      <c r="K92" s="7">
        <f t="shared" si="58"/>
        <v>0</v>
      </c>
      <c r="L92" s="7">
        <f t="shared" si="58"/>
        <v>0</v>
      </c>
      <c r="M92" s="7">
        <f t="shared" si="58"/>
        <v>0</v>
      </c>
      <c r="N92" s="7">
        <f t="shared" si="58"/>
        <v>0</v>
      </c>
      <c r="O92" s="7">
        <f t="shared" si="58"/>
        <v>0</v>
      </c>
      <c r="P92" s="7">
        <f t="shared" ref="P92:Q92" si="60">-P55</f>
        <v>0</v>
      </c>
      <c r="Q92" s="7">
        <f t="shared" si="60"/>
        <v>0</v>
      </c>
      <c r="R92" s="7">
        <f t="shared" si="58"/>
        <v>0</v>
      </c>
      <c r="S92" s="35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</row>
    <row r="93" spans="1:77" s="6" customFormat="1">
      <c r="A93" s="1"/>
      <c r="C93" s="3"/>
      <c r="D93" s="26"/>
      <c r="E93" s="26"/>
      <c r="F93" s="3" t="s">
        <v>84</v>
      </c>
      <c r="G93" s="10"/>
      <c r="H93" s="10"/>
      <c r="I93" s="10"/>
      <c r="J93" s="10"/>
      <c r="K93" s="7"/>
      <c r="L93" s="7"/>
      <c r="M93" s="7"/>
      <c r="N93" s="7"/>
      <c r="O93" s="7"/>
      <c r="P93" s="7"/>
      <c r="Q93" s="7"/>
      <c r="R93" s="7"/>
      <c r="S93" s="35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</row>
    <row r="94" spans="1:77" s="6" customFormat="1">
      <c r="A94" s="1"/>
      <c r="C94" s="3"/>
      <c r="D94" s="26"/>
      <c r="E94" s="26"/>
      <c r="F94" s="10"/>
      <c r="G94" s="10" t="s">
        <v>85</v>
      </c>
      <c r="H94" s="10"/>
      <c r="I94" s="10"/>
      <c r="J94" s="10"/>
      <c r="K94" s="7"/>
      <c r="L94" s="7"/>
      <c r="M94" s="7"/>
      <c r="N94" s="7"/>
      <c r="O94" s="7"/>
      <c r="P94" s="7"/>
      <c r="Q94" s="7"/>
      <c r="R94" s="7"/>
      <c r="S94" s="35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</row>
    <row r="95" spans="1:77" s="6" customFormat="1">
      <c r="A95" s="1"/>
      <c r="C95" s="3"/>
      <c r="D95" s="26"/>
      <c r="E95" s="26"/>
      <c r="F95" s="10"/>
      <c r="G95" s="10" t="s">
        <v>86</v>
      </c>
      <c r="H95" s="10"/>
      <c r="I95" s="10"/>
      <c r="J95" s="10"/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35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</row>
    <row r="96" spans="1:77" s="6" customFormat="1">
      <c r="A96" s="1"/>
      <c r="C96" s="3"/>
      <c r="D96" s="26"/>
      <c r="E96" s="26"/>
      <c r="F96" s="10"/>
      <c r="G96" s="22"/>
      <c r="H96" s="10"/>
      <c r="I96" s="22"/>
      <c r="J96" s="10"/>
      <c r="K96" s="7"/>
      <c r="L96" s="7"/>
      <c r="M96" s="7"/>
      <c r="N96" s="7"/>
      <c r="O96" s="7"/>
      <c r="P96" s="7"/>
      <c r="Q96" s="7"/>
      <c r="R96" s="7"/>
      <c r="S96" s="35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</row>
    <row r="97" spans="1:77" s="6" customFormat="1">
      <c r="A97" s="1"/>
      <c r="C97" s="3"/>
      <c r="D97" s="26"/>
      <c r="E97" s="26"/>
      <c r="F97" s="10"/>
      <c r="G97" s="10"/>
      <c r="H97" s="10"/>
      <c r="I97" s="10"/>
      <c r="J97" s="10"/>
      <c r="K97" s="58"/>
      <c r="L97" s="58"/>
      <c r="M97" s="58"/>
      <c r="N97" s="58"/>
      <c r="O97" s="58"/>
      <c r="P97" s="58"/>
      <c r="Q97" s="58"/>
      <c r="R97" s="58"/>
      <c r="S97" s="35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</row>
    <row r="98" spans="1:77" s="6" customFormat="1">
      <c r="A98" s="1"/>
      <c r="C98" s="3"/>
      <c r="D98" s="26"/>
      <c r="E98" s="26"/>
      <c r="F98" s="10"/>
      <c r="G98" s="10"/>
      <c r="H98" s="10"/>
      <c r="I98" s="10"/>
      <c r="J98" s="10"/>
      <c r="K98" s="7"/>
      <c r="L98" s="7"/>
      <c r="M98" s="7"/>
      <c r="N98" s="7"/>
      <c r="O98" s="7"/>
      <c r="P98" s="7"/>
      <c r="Q98" s="7"/>
      <c r="R98" s="7"/>
      <c r="S98" s="35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</row>
    <row r="99" spans="1:77" s="6" customFormat="1">
      <c r="A99" s="1"/>
      <c r="C99" s="3"/>
      <c r="D99" s="26"/>
      <c r="E99" s="26"/>
      <c r="F99" s="3" t="s">
        <v>87</v>
      </c>
      <c r="G99" s="10"/>
      <c r="H99" s="10"/>
      <c r="I99" s="10"/>
      <c r="J99" s="10"/>
      <c r="K99" s="7">
        <f t="shared" ref="K99:R99" si="61">SUM(K87:K98)</f>
        <v>0</v>
      </c>
      <c r="L99" s="7">
        <f t="shared" si="61"/>
        <v>0</v>
      </c>
      <c r="M99" s="7">
        <f t="shared" si="61"/>
        <v>0</v>
      </c>
      <c r="N99" s="7">
        <f t="shared" si="61"/>
        <v>0</v>
      </c>
      <c r="O99" s="7">
        <f t="shared" si="61"/>
        <v>0</v>
      </c>
      <c r="P99" s="7">
        <f t="shared" ref="P99:Q99" si="62">SUM(P87:P98)</f>
        <v>0</v>
      </c>
      <c r="Q99" s="7">
        <f t="shared" si="62"/>
        <v>0</v>
      </c>
      <c r="R99" s="7">
        <f t="shared" si="61"/>
        <v>0</v>
      </c>
      <c r="S99" s="35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</row>
    <row r="100" spans="1:77" s="6" customFormat="1">
      <c r="A100" s="1"/>
      <c r="B100" s="61"/>
      <c r="C100" s="3"/>
      <c r="D100" s="26"/>
      <c r="E100" s="26"/>
      <c r="G100" s="10"/>
      <c r="H100" s="84"/>
      <c r="I100" s="10"/>
      <c r="J100" s="84"/>
      <c r="K100" s="7">
        <f>K99*$K$101</f>
        <v>0</v>
      </c>
      <c r="L100" s="7">
        <f>L99*$L$101</f>
        <v>0</v>
      </c>
      <c r="M100" s="7">
        <f>M99*$M$101</f>
        <v>0</v>
      </c>
      <c r="N100" s="7">
        <f>N99*$N$101</f>
        <v>0</v>
      </c>
      <c r="O100" s="7">
        <f>O99*$O$101</f>
        <v>0</v>
      </c>
      <c r="P100" s="7">
        <f>P99*$N$101</f>
        <v>0</v>
      </c>
      <c r="Q100" s="7">
        <f>Q99*$O$101</f>
        <v>0</v>
      </c>
      <c r="R100" s="7">
        <f>R99*$H$100</f>
        <v>0</v>
      </c>
      <c r="S100" s="35"/>
      <c r="T100" s="9"/>
      <c r="U100" s="9"/>
      <c r="V100" s="9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</row>
    <row r="101" spans="1:77" s="6" customFormat="1">
      <c r="A101" s="1"/>
      <c r="C101" s="3"/>
      <c r="D101" s="10"/>
      <c r="E101" s="10"/>
      <c r="F101" s="10" t="s">
        <v>88</v>
      </c>
      <c r="G101" s="10"/>
      <c r="H101" s="10"/>
      <c r="I101" s="10"/>
      <c r="J101" s="10"/>
      <c r="K101" s="121">
        <v>0.625</v>
      </c>
      <c r="L101" s="121">
        <v>0.625</v>
      </c>
      <c r="M101" s="121">
        <v>0.625</v>
      </c>
      <c r="N101" s="121">
        <v>0.625</v>
      </c>
      <c r="O101" s="121">
        <v>0.625</v>
      </c>
      <c r="P101" s="121">
        <v>0.625</v>
      </c>
      <c r="Q101" s="121">
        <v>0.625</v>
      </c>
      <c r="R101" s="7">
        <f>R100-R80</f>
        <v>0</v>
      </c>
      <c r="S101" s="35"/>
      <c r="T101" s="9"/>
      <c r="U101" s="9"/>
      <c r="V101" s="9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</row>
    <row r="102" spans="1:77" s="6" customFormat="1">
      <c r="A102" s="1"/>
      <c r="C102" s="3"/>
      <c r="D102" s="10"/>
      <c r="E102" s="10"/>
      <c r="F102" s="10"/>
      <c r="G102" s="10"/>
      <c r="H102" s="10"/>
      <c r="I102" s="10"/>
      <c r="J102" s="10"/>
      <c r="K102" s="122"/>
      <c r="L102" s="122"/>
      <c r="M102" s="122"/>
      <c r="N102" s="122"/>
      <c r="O102" s="122"/>
      <c r="P102" s="122"/>
      <c r="Q102" s="122"/>
      <c r="R102" s="7"/>
      <c r="S102" s="35"/>
      <c r="T102" s="9"/>
      <c r="U102" s="9"/>
      <c r="V102" s="9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</row>
    <row r="103" spans="1:77" s="6" customFormat="1">
      <c r="A103" s="1"/>
      <c r="C103" s="3"/>
      <c r="D103" s="10"/>
      <c r="E103" s="10"/>
      <c r="F103" s="10"/>
      <c r="G103" s="123"/>
      <c r="H103" s="124"/>
      <c r="I103" s="123"/>
      <c r="J103" s="124"/>
      <c r="K103" s="7"/>
      <c r="L103" s="7"/>
      <c r="M103" s="7"/>
      <c r="N103" s="7"/>
      <c r="O103" s="7"/>
      <c r="P103" s="7"/>
      <c r="Q103" s="7"/>
      <c r="R103" s="7"/>
      <c r="S103" s="35"/>
      <c r="T103" s="9"/>
      <c r="U103" s="9"/>
      <c r="V103" s="9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</row>
    <row r="104" spans="1:77">
      <c r="B104" s="13" t="s">
        <v>89</v>
      </c>
      <c r="D104" s="10" t="s">
        <v>13</v>
      </c>
      <c r="E104" s="10" t="s">
        <v>14</v>
      </c>
      <c r="F104" s="10" t="s">
        <v>15</v>
      </c>
      <c r="G104" s="10" t="s">
        <v>16</v>
      </c>
      <c r="H104" s="10" t="s">
        <v>17</v>
      </c>
      <c r="I104" s="10" t="s">
        <v>30</v>
      </c>
      <c r="J104" s="10" t="s">
        <v>31</v>
      </c>
    </row>
    <row r="105" spans="1:77">
      <c r="B105" s="99" t="s">
        <v>90</v>
      </c>
      <c r="C105" s="64" t="s">
        <v>91</v>
      </c>
      <c r="D105" s="65">
        <v>10</v>
      </c>
      <c r="E105" s="65">
        <v>10</v>
      </c>
      <c r="F105" s="65">
        <v>10</v>
      </c>
      <c r="G105" s="65">
        <v>10</v>
      </c>
      <c r="H105" s="65">
        <v>10</v>
      </c>
      <c r="I105" s="65">
        <v>10</v>
      </c>
      <c r="J105" s="65">
        <v>10</v>
      </c>
    </row>
    <row r="106" spans="1:77">
      <c r="B106" s="100" t="s">
        <v>92</v>
      </c>
      <c r="C106" s="64" t="s">
        <v>93</v>
      </c>
      <c r="D106" s="65">
        <v>2</v>
      </c>
      <c r="E106" s="65">
        <v>2</v>
      </c>
      <c r="F106" s="65">
        <v>2</v>
      </c>
      <c r="G106" s="65">
        <v>2</v>
      </c>
      <c r="H106" s="65">
        <v>2</v>
      </c>
      <c r="I106" s="65">
        <v>2</v>
      </c>
      <c r="J106" s="65">
        <v>2</v>
      </c>
      <c r="K106" s="98"/>
      <c r="L106" s="79"/>
      <c r="M106" s="79"/>
      <c r="N106" s="79"/>
      <c r="O106" s="79"/>
      <c r="P106" s="79"/>
      <c r="Q106" s="79"/>
    </row>
    <row r="107" spans="1:77">
      <c r="K107" s="98"/>
      <c r="L107" s="79"/>
      <c r="M107" s="79"/>
      <c r="N107" s="79"/>
      <c r="O107" s="79"/>
      <c r="P107" s="79"/>
      <c r="Q107" s="79"/>
    </row>
    <row r="108" spans="1:77">
      <c r="C108" s="64" t="s">
        <v>94</v>
      </c>
      <c r="D108" s="65">
        <f t="shared" ref="D108:J108" si="63">D105+D106</f>
        <v>12</v>
      </c>
      <c r="E108" s="65">
        <f t="shared" si="63"/>
        <v>12</v>
      </c>
      <c r="F108" s="65">
        <f t="shared" si="63"/>
        <v>12</v>
      </c>
      <c r="G108" s="65">
        <f t="shared" si="63"/>
        <v>12</v>
      </c>
      <c r="H108" s="65">
        <f t="shared" si="63"/>
        <v>12</v>
      </c>
      <c r="I108" s="65">
        <f t="shared" si="63"/>
        <v>12</v>
      </c>
      <c r="J108" s="65">
        <f t="shared" si="63"/>
        <v>12</v>
      </c>
      <c r="K108" s="98"/>
      <c r="L108" s="79"/>
      <c r="M108" s="79"/>
      <c r="N108" s="79"/>
      <c r="O108" s="79"/>
      <c r="P108" s="79"/>
      <c r="Q108" s="79"/>
    </row>
    <row r="109" spans="1:77">
      <c r="K109" s="13"/>
      <c r="L109" s="13"/>
      <c r="M109" s="13"/>
      <c r="N109" s="13"/>
      <c r="O109" s="13"/>
      <c r="P109" s="13"/>
      <c r="Q109" s="13"/>
      <c r="R109" s="13"/>
    </row>
    <row r="110" spans="1:77">
      <c r="D110" s="66">
        <v>1.03</v>
      </c>
    </row>
    <row r="111" spans="1:77">
      <c r="D111" s="66">
        <v>1.03</v>
      </c>
    </row>
    <row r="113" spans="1:19" s="93" customFormat="1">
      <c r="A113" s="92"/>
      <c r="E113" s="94"/>
      <c r="F113" s="94"/>
      <c r="G113" s="94"/>
      <c r="H113" s="94"/>
      <c r="I113" s="94"/>
      <c r="J113" s="94"/>
      <c r="K113" s="79"/>
      <c r="L113" s="79"/>
      <c r="M113" s="79"/>
      <c r="N113" s="79"/>
      <c r="O113" s="79"/>
      <c r="P113" s="79"/>
      <c r="Q113" s="79"/>
      <c r="R113" s="79"/>
      <c r="S113" s="95"/>
    </row>
    <row r="114" spans="1:19" s="93" customFormat="1">
      <c r="A114" s="92"/>
      <c r="E114" s="94"/>
      <c r="F114" s="94"/>
      <c r="G114" s="94"/>
      <c r="H114" s="94"/>
      <c r="I114" s="94"/>
      <c r="J114" s="94"/>
      <c r="K114" s="79"/>
      <c r="L114" s="79"/>
      <c r="M114" s="79"/>
      <c r="N114" s="79"/>
      <c r="O114" s="79"/>
      <c r="P114" s="79"/>
      <c r="Q114" s="79"/>
      <c r="R114" s="79"/>
      <c r="S114" s="95"/>
    </row>
    <row r="115" spans="1:19" s="93" customFormat="1">
      <c r="A115" s="92"/>
      <c r="E115" s="94"/>
      <c r="F115" s="94"/>
      <c r="G115" s="94"/>
      <c r="H115" s="94"/>
      <c r="I115" s="94"/>
      <c r="J115" s="94"/>
      <c r="K115" s="79"/>
      <c r="L115" s="79"/>
      <c r="M115" s="79"/>
      <c r="N115" s="79"/>
      <c r="O115" s="79"/>
      <c r="P115" s="79"/>
      <c r="Q115" s="79"/>
      <c r="R115" s="79"/>
      <c r="S115" s="95"/>
    </row>
    <row r="116" spans="1:19" s="93" customFormat="1">
      <c r="A116" s="92"/>
      <c r="E116" s="94"/>
      <c r="F116" s="94"/>
      <c r="G116" s="94"/>
      <c r="H116" s="94"/>
      <c r="I116" s="94"/>
      <c r="J116" s="94"/>
      <c r="K116" s="79"/>
      <c r="L116" s="79"/>
      <c r="M116" s="79"/>
      <c r="N116" s="79"/>
      <c r="O116" s="79"/>
      <c r="P116" s="79"/>
      <c r="Q116" s="79"/>
      <c r="R116" s="79"/>
      <c r="S116" s="95"/>
    </row>
    <row r="117" spans="1:19" s="93" customFormat="1">
      <c r="A117" s="92"/>
      <c r="E117" s="94"/>
      <c r="F117" s="94"/>
      <c r="G117" s="94"/>
      <c r="H117" s="94"/>
      <c r="I117" s="94"/>
      <c r="J117" s="94"/>
      <c r="K117" s="79"/>
      <c r="L117" s="79"/>
      <c r="M117" s="79"/>
      <c r="N117" s="79"/>
      <c r="O117" s="79"/>
      <c r="P117" s="79"/>
      <c r="Q117" s="79"/>
      <c r="R117" s="79"/>
      <c r="S117" s="95"/>
    </row>
    <row r="118" spans="1:19" s="93" customFormat="1">
      <c r="A118" s="92"/>
      <c r="K118" s="79"/>
      <c r="L118" s="79"/>
      <c r="M118" s="79"/>
      <c r="N118" s="79"/>
      <c r="O118" s="79"/>
      <c r="P118" s="79"/>
      <c r="Q118" s="79"/>
      <c r="R118" s="79"/>
      <c r="S118" s="95"/>
    </row>
    <row r="119" spans="1:19" s="93" customFormat="1">
      <c r="A119" s="92"/>
      <c r="K119" s="79"/>
      <c r="L119" s="79"/>
      <c r="M119" s="79"/>
      <c r="N119" s="79"/>
      <c r="O119" s="79"/>
      <c r="P119" s="79"/>
      <c r="Q119" s="79"/>
      <c r="R119" s="79"/>
      <c r="S119" s="95"/>
    </row>
    <row r="120" spans="1:19" s="93" customFormat="1">
      <c r="A120" s="92"/>
      <c r="B120" s="96"/>
      <c r="D120" s="97"/>
      <c r="E120" s="97"/>
      <c r="F120" s="97"/>
      <c r="G120" s="97"/>
      <c r="H120" s="97"/>
      <c r="I120" s="97"/>
      <c r="J120" s="97"/>
      <c r="K120" s="79"/>
      <c r="L120" s="79"/>
      <c r="M120" s="79"/>
      <c r="N120" s="79"/>
      <c r="O120" s="79"/>
      <c r="P120" s="79"/>
      <c r="Q120" s="79"/>
      <c r="R120" s="79"/>
      <c r="S120" s="95"/>
    </row>
    <row r="121" spans="1:19" s="93" customFormat="1">
      <c r="A121" s="92"/>
      <c r="B121" s="96"/>
      <c r="D121" s="95"/>
      <c r="E121" s="94"/>
      <c r="F121" s="94"/>
      <c r="G121" s="94"/>
      <c r="H121" s="94"/>
      <c r="I121" s="94"/>
      <c r="J121" s="94"/>
      <c r="K121" s="79"/>
      <c r="L121" s="79"/>
      <c r="M121" s="79"/>
      <c r="N121" s="79"/>
      <c r="O121" s="79"/>
      <c r="P121" s="79"/>
      <c r="Q121" s="79"/>
      <c r="R121" s="79"/>
      <c r="S121" s="95"/>
    </row>
    <row r="122" spans="1:19" s="93" customFormat="1">
      <c r="A122" s="92"/>
      <c r="K122" s="79"/>
      <c r="L122" s="79"/>
      <c r="M122" s="79"/>
      <c r="N122" s="79"/>
      <c r="O122" s="79"/>
      <c r="P122" s="79"/>
      <c r="Q122" s="79"/>
      <c r="R122" s="79"/>
      <c r="S122" s="95"/>
    </row>
    <row r="123" spans="1:19" s="93" customFormat="1">
      <c r="A123" s="92"/>
      <c r="K123" s="79"/>
      <c r="L123" s="79"/>
      <c r="M123" s="79"/>
      <c r="N123" s="79"/>
      <c r="O123" s="79"/>
      <c r="P123" s="79"/>
      <c r="Q123" s="79"/>
      <c r="R123" s="79"/>
      <c r="S123" s="95"/>
    </row>
    <row r="124" spans="1:19" s="93" customFormat="1">
      <c r="A124" s="92"/>
      <c r="K124" s="79"/>
      <c r="L124" s="79"/>
      <c r="M124" s="79"/>
      <c r="N124" s="79"/>
      <c r="O124" s="79"/>
      <c r="P124" s="79"/>
      <c r="Q124" s="79"/>
      <c r="R124" s="79"/>
      <c r="S124" s="95"/>
    </row>
    <row r="125" spans="1:19" s="93" customFormat="1">
      <c r="A125" s="92"/>
      <c r="K125" s="79"/>
      <c r="L125" s="79"/>
      <c r="M125" s="79"/>
      <c r="N125" s="79"/>
      <c r="O125" s="79"/>
      <c r="P125" s="79"/>
      <c r="Q125" s="79"/>
      <c r="R125" s="79"/>
      <c r="S125" s="95"/>
    </row>
    <row r="126" spans="1:19" s="93" customFormat="1">
      <c r="A126" s="92"/>
      <c r="K126" s="79"/>
      <c r="L126" s="79"/>
      <c r="M126" s="79"/>
      <c r="N126" s="79"/>
      <c r="O126" s="79"/>
      <c r="P126" s="79"/>
      <c r="Q126" s="79"/>
      <c r="R126" s="79"/>
      <c r="S126" s="95"/>
    </row>
    <row r="127" spans="1:19" s="93" customFormat="1">
      <c r="A127" s="92"/>
      <c r="K127" s="79"/>
      <c r="L127" s="79"/>
      <c r="M127" s="79"/>
      <c r="N127" s="79"/>
      <c r="O127" s="79"/>
      <c r="P127" s="79"/>
      <c r="Q127" s="79"/>
      <c r="R127" s="79"/>
      <c r="S127" s="95"/>
    </row>
    <row r="128" spans="1:19" s="93" customFormat="1">
      <c r="A128" s="92"/>
      <c r="K128" s="79"/>
      <c r="L128" s="79"/>
      <c r="M128" s="79"/>
      <c r="N128" s="79"/>
      <c r="O128" s="79"/>
      <c r="P128" s="79"/>
      <c r="Q128" s="79"/>
      <c r="R128" s="79"/>
      <c r="S128" s="95"/>
    </row>
    <row r="129" spans="1:19" s="93" customFormat="1">
      <c r="A129" s="92"/>
      <c r="K129" s="79"/>
      <c r="L129" s="79"/>
      <c r="M129" s="79"/>
      <c r="N129" s="79"/>
      <c r="O129" s="79"/>
      <c r="P129" s="79"/>
      <c r="Q129" s="79"/>
      <c r="R129" s="79"/>
      <c r="S129" s="95"/>
    </row>
    <row r="130" spans="1:19" s="93" customFormat="1">
      <c r="A130" s="92"/>
      <c r="K130" s="79"/>
      <c r="L130" s="79"/>
      <c r="M130" s="79"/>
      <c r="N130" s="79"/>
      <c r="O130" s="79"/>
      <c r="P130" s="79"/>
      <c r="Q130" s="79"/>
      <c r="R130" s="79"/>
      <c r="S130" s="95"/>
    </row>
  </sheetData>
  <mergeCells count="1">
    <mergeCell ref="S27:X27"/>
  </mergeCells>
  <phoneticPr fontId="0" type="noConversion"/>
  <printOptions horizontalCentered="1"/>
  <pageMargins left="0" right="0" top="0.3" bottom="0.5" header="0.5" footer="0.25"/>
  <pageSetup scale="82" orientation="landscape" horizontalDpi="4294967292" verticalDpi="144" r:id="rId1"/>
  <headerFooter alignWithMargins="0">
    <oddFooter>&amp;L&amp;F&amp;R&amp;A
&amp;D   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Y130"/>
  <sheetViews>
    <sheetView zoomScale="90" zoomScaleNormal="90" workbookViewId="0">
      <selection activeCell="C6" sqref="C6"/>
    </sheetView>
  </sheetViews>
  <sheetFormatPr defaultColWidth="9.140625" defaultRowHeight="15"/>
  <cols>
    <col min="1" max="1" width="8.140625" style="1" customWidth="1"/>
    <col min="2" max="2" width="23.42578125" style="13" customWidth="1"/>
    <col min="3" max="3" width="29.85546875" style="13" customWidth="1"/>
    <col min="4" max="4" width="13.28515625" style="13" customWidth="1"/>
    <col min="5" max="5" width="12.28515625" style="13" customWidth="1"/>
    <col min="6" max="10" width="10.7109375" style="13" customWidth="1"/>
    <col min="11" max="11" width="12.140625" style="7" customWidth="1"/>
    <col min="12" max="12" width="11.85546875" style="7" customWidth="1"/>
    <col min="13" max="13" width="11.28515625" style="7" customWidth="1"/>
    <col min="14" max="14" width="11.42578125" style="7" customWidth="1"/>
    <col min="15" max="15" width="12" style="7" customWidth="1"/>
    <col min="16" max="16" width="11.42578125" style="7" customWidth="1"/>
    <col min="17" max="17" width="12" style="7" customWidth="1"/>
    <col min="18" max="18" width="13.140625" style="7" customWidth="1"/>
    <col min="19" max="19" width="13.140625" style="63" customWidth="1"/>
    <col min="20" max="20" width="11.140625" style="13" customWidth="1"/>
    <col min="21" max="16384" width="9.140625" style="13"/>
  </cols>
  <sheetData>
    <row r="1" spans="1:77" s="6" customFormat="1">
      <c r="A1" s="1"/>
      <c r="B1" s="2" t="s">
        <v>0</v>
      </c>
      <c r="C1" s="91"/>
      <c r="D1" s="4" t="s">
        <v>1</v>
      </c>
      <c r="E1" s="5"/>
      <c r="K1" s="7"/>
      <c r="L1" s="7"/>
      <c r="M1" s="7"/>
      <c r="N1" s="7"/>
      <c r="O1" s="7"/>
      <c r="P1" s="7"/>
      <c r="Q1" s="7"/>
      <c r="R1" s="7"/>
      <c r="S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</row>
    <row r="2" spans="1:77" s="6" customFormat="1" ht="18.75" customHeight="1">
      <c r="A2" s="1"/>
      <c r="B2" s="70" t="s">
        <v>2</v>
      </c>
      <c r="C2" s="143"/>
      <c r="D2" s="51" t="s">
        <v>4</v>
      </c>
      <c r="E2" s="126" t="s">
        <v>134</v>
      </c>
      <c r="F2" s="12"/>
      <c r="K2" s="151"/>
      <c r="L2" s="7"/>
      <c r="M2" s="7"/>
      <c r="N2" s="7"/>
      <c r="O2" s="7"/>
      <c r="P2" s="7"/>
      <c r="Q2" s="7"/>
      <c r="R2" s="7"/>
      <c r="S2" s="8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</row>
    <row r="3" spans="1:77" s="6" customFormat="1">
      <c r="A3" s="1"/>
      <c r="B3" s="71" t="s">
        <v>5</v>
      </c>
      <c r="C3" s="143"/>
      <c r="D3" s="51" t="s">
        <v>95</v>
      </c>
      <c r="K3" s="7"/>
      <c r="L3" s="7"/>
      <c r="M3" s="7"/>
      <c r="N3" s="7"/>
      <c r="O3" s="7"/>
      <c r="P3" s="7"/>
      <c r="Q3" s="7"/>
      <c r="R3" s="7"/>
      <c r="S3" s="8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77" s="6" customFormat="1">
      <c r="A4" s="1"/>
      <c r="B4" s="51" t="s">
        <v>6</v>
      </c>
      <c r="C4" s="3"/>
      <c r="D4" s="14" t="s">
        <v>96</v>
      </c>
      <c r="E4" s="129"/>
      <c r="K4" s="88"/>
      <c r="L4" s="15"/>
      <c r="M4" s="7"/>
      <c r="N4" s="7"/>
      <c r="O4" s="7"/>
      <c r="P4" s="7"/>
      <c r="Q4" s="7"/>
      <c r="R4" s="7"/>
      <c r="S4" s="16"/>
      <c r="T4" s="10"/>
      <c r="U4" s="10"/>
      <c r="V4" s="10"/>
      <c r="W4" s="10"/>
      <c r="X4" s="10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s="6" customFormat="1">
      <c r="A5" s="1"/>
      <c r="B5" s="51" t="s">
        <v>8</v>
      </c>
      <c r="C5" s="3"/>
      <c r="D5" s="14" t="s">
        <v>9</v>
      </c>
      <c r="K5" s="88"/>
      <c r="L5" s="15"/>
      <c r="M5" s="133"/>
      <c r="N5" s="7"/>
      <c r="O5" s="7"/>
      <c r="P5" s="7"/>
      <c r="Q5" s="7"/>
      <c r="R5" s="7"/>
      <c r="S5" s="16"/>
      <c r="T5" s="10"/>
      <c r="U5" s="10"/>
      <c r="V5" s="10"/>
      <c r="W5" s="10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77" s="6" customFormat="1">
      <c r="A6" s="1"/>
      <c r="B6" s="82" t="s">
        <v>10</v>
      </c>
      <c r="C6" s="83">
        <v>203700</v>
      </c>
      <c r="D6" s="14"/>
      <c r="K6" s="15"/>
      <c r="L6" s="15"/>
      <c r="M6" s="133"/>
      <c r="N6" s="7"/>
      <c r="O6" s="7"/>
      <c r="P6" s="7"/>
      <c r="Q6" s="7"/>
      <c r="R6" s="7"/>
      <c r="S6" s="16"/>
      <c r="T6" s="10"/>
      <c r="U6" s="10"/>
      <c r="V6" s="10"/>
      <c r="W6" s="10"/>
      <c r="X6" s="10"/>
      <c r="Y6" s="10"/>
      <c r="Z6" s="10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s="6" customFormat="1">
      <c r="A7" s="1"/>
      <c r="B7" s="51"/>
      <c r="C7" s="3"/>
      <c r="D7" s="14"/>
      <c r="K7" s="15"/>
      <c r="L7" s="15"/>
      <c r="M7" s="7"/>
      <c r="N7" s="7"/>
      <c r="O7" s="7"/>
      <c r="P7" s="7"/>
      <c r="Q7" s="7"/>
      <c r="R7" s="7"/>
      <c r="S7" s="16"/>
      <c r="T7" s="10"/>
      <c r="U7" s="10"/>
      <c r="V7" s="10"/>
      <c r="W7" s="10"/>
      <c r="X7" s="10"/>
      <c r="Y7" s="10"/>
      <c r="Z7" s="10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</row>
    <row r="8" spans="1:77" s="6" customFormat="1">
      <c r="A8" s="1"/>
      <c r="B8" s="51"/>
      <c r="C8" s="3"/>
      <c r="D8" s="14"/>
      <c r="K8" s="90"/>
      <c r="L8" s="15"/>
      <c r="M8" s="7"/>
      <c r="N8" s="7"/>
      <c r="O8" s="7"/>
      <c r="P8" s="7"/>
      <c r="Q8" s="7"/>
      <c r="R8" s="7"/>
      <c r="S8" s="16"/>
      <c r="T8" s="10"/>
      <c r="U8" s="10"/>
      <c r="V8" s="10"/>
      <c r="W8" s="10"/>
      <c r="X8" s="10"/>
      <c r="Y8" s="9"/>
      <c r="Z8" s="9"/>
      <c r="AA8" s="9"/>
      <c r="AB8" s="18" t="s">
        <v>13</v>
      </c>
      <c r="AC8" s="18" t="s">
        <v>14</v>
      </c>
      <c r="AD8" s="18" t="s">
        <v>15</v>
      </c>
      <c r="AE8" s="18" t="s">
        <v>16</v>
      </c>
      <c r="AF8" s="18" t="s">
        <v>17</v>
      </c>
      <c r="AG8" s="9"/>
      <c r="AH8" s="9"/>
      <c r="AI8" s="9"/>
      <c r="AJ8" s="9"/>
      <c r="AK8" s="9"/>
      <c r="AL8" s="9"/>
      <c r="AM8" s="9"/>
      <c r="AN8" s="9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</row>
    <row r="9" spans="1:77" s="6" customFormat="1">
      <c r="A9" s="1"/>
      <c r="C9" s="3"/>
      <c r="D9" s="15"/>
      <c r="K9" s="15"/>
      <c r="L9" s="15"/>
      <c r="M9" s="15"/>
      <c r="N9" s="15"/>
      <c r="O9" s="15"/>
      <c r="P9" s="15"/>
      <c r="Q9" s="15"/>
      <c r="R9" s="7"/>
      <c r="S9" s="9"/>
      <c r="T9" s="10"/>
      <c r="U9" s="10"/>
      <c r="V9" s="10"/>
      <c r="W9" s="9"/>
      <c r="X9" s="9"/>
      <c r="Y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</row>
    <row r="10" spans="1:77" s="10" customFormat="1">
      <c r="A10" s="17" t="s">
        <v>26</v>
      </c>
      <c r="B10" s="19" t="s">
        <v>27</v>
      </c>
      <c r="C10" s="18" t="s">
        <v>28</v>
      </c>
      <c r="D10" s="18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" t="s">
        <v>29</v>
      </c>
      <c r="K10" s="18" t="s">
        <v>13</v>
      </c>
      <c r="L10" s="18" t="s">
        <v>14</v>
      </c>
      <c r="M10" s="18" t="s">
        <v>15</v>
      </c>
      <c r="N10" s="18" t="s">
        <v>16</v>
      </c>
      <c r="O10" s="18" t="s">
        <v>17</v>
      </c>
      <c r="P10" s="18" t="s">
        <v>30</v>
      </c>
      <c r="Q10" s="18" t="s">
        <v>31</v>
      </c>
      <c r="R10" s="20" t="s">
        <v>32</v>
      </c>
      <c r="S10" s="22" t="s">
        <v>97</v>
      </c>
      <c r="T10" s="22" t="s">
        <v>98</v>
      </c>
      <c r="U10" s="22" t="s">
        <v>99</v>
      </c>
      <c r="V10" s="22" t="s">
        <v>100</v>
      </c>
      <c r="W10" s="22" t="s">
        <v>101</v>
      </c>
      <c r="X10" s="22" t="s">
        <v>102</v>
      </c>
      <c r="Y10" s="22" t="s">
        <v>103</v>
      </c>
      <c r="Z10" s="22" t="s">
        <v>104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77" s="10" customFormat="1">
      <c r="A11" s="17" t="s">
        <v>41</v>
      </c>
      <c r="D11" s="18" t="s">
        <v>13</v>
      </c>
      <c r="E11" s="18" t="s">
        <v>14</v>
      </c>
      <c r="F11" s="18" t="s">
        <v>15</v>
      </c>
      <c r="G11" s="18" t="s">
        <v>16</v>
      </c>
      <c r="H11" s="18" t="s">
        <v>17</v>
      </c>
      <c r="I11" s="18" t="s">
        <v>30</v>
      </c>
      <c r="J11" s="18" t="s">
        <v>31</v>
      </c>
      <c r="K11" s="35" t="s">
        <v>105</v>
      </c>
      <c r="L11" s="35" t="s">
        <v>105</v>
      </c>
      <c r="M11" s="35" t="s">
        <v>105</v>
      </c>
      <c r="N11" s="35" t="s">
        <v>105</v>
      </c>
      <c r="O11" s="35" t="s">
        <v>105</v>
      </c>
      <c r="P11" s="35" t="s">
        <v>105</v>
      </c>
      <c r="Q11" s="35" t="s">
        <v>105</v>
      </c>
      <c r="R11" s="7"/>
      <c r="S11" s="16" t="s">
        <v>42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77" s="6" customFormat="1" ht="17.25" customHeight="1">
      <c r="A12" s="1"/>
      <c r="C12" s="3"/>
      <c r="D12" s="18"/>
      <c r="E12" s="18"/>
      <c r="F12" s="18"/>
      <c r="G12" s="18"/>
      <c r="H12" s="18"/>
      <c r="I12" s="18"/>
      <c r="J12" s="18"/>
      <c r="K12" s="7"/>
      <c r="L12" s="7"/>
      <c r="M12" s="7"/>
      <c r="N12" s="7"/>
      <c r="O12" s="7"/>
      <c r="P12" s="7"/>
      <c r="Q12" s="7"/>
      <c r="R12" s="7"/>
      <c r="S12" s="16"/>
      <c r="T12" s="10"/>
      <c r="U12" s="10"/>
      <c r="V12" s="10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</row>
    <row r="13" spans="1:77" s="6" customFormat="1" ht="15.75" customHeight="1">
      <c r="A13" s="113">
        <v>5010</v>
      </c>
      <c r="B13" s="348"/>
      <c r="C13" s="33" t="s">
        <v>106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7">
        <f t="shared" ref="K13:Q13" si="0">ROUND((SUM(D13*T13)*$D$105/12+SUM(D13*U13)*$D$106/12),0)</f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 t="shared" si="0"/>
        <v>0</v>
      </c>
      <c r="Q13" s="27">
        <f t="shared" si="0"/>
        <v>0</v>
      </c>
      <c r="R13" s="7">
        <f>SUM(K13:Q13)</f>
        <v>0</v>
      </c>
      <c r="S13" s="29">
        <v>0</v>
      </c>
      <c r="T13" s="30">
        <f t="shared" ref="T13:Z22" si="1">IF(S13*$D$110&gt;$C$6,$C$6,S13*$D$110)</f>
        <v>0</v>
      </c>
      <c r="U13" s="30">
        <f t="shared" si="1"/>
        <v>0</v>
      </c>
      <c r="V13" s="30">
        <f t="shared" si="1"/>
        <v>0</v>
      </c>
      <c r="W13" s="30">
        <f t="shared" si="1"/>
        <v>0</v>
      </c>
      <c r="X13" s="30">
        <f t="shared" si="1"/>
        <v>0</v>
      </c>
      <c r="Y13" s="30">
        <f t="shared" si="1"/>
        <v>0</v>
      </c>
      <c r="Z13" s="30">
        <f t="shared" si="1"/>
        <v>0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s="6" customFormat="1" ht="13.5" customHeight="1">
      <c r="A14" s="113">
        <v>5010</v>
      </c>
      <c r="B14" s="297"/>
      <c r="C14" s="33" t="s">
        <v>107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7">
        <f t="shared" ref="K14:K21" si="2">ROUND((SUM(D14*S14)*$D$105/12+SUM(D14*T14)*$D$106/12),0)</f>
        <v>0</v>
      </c>
      <c r="L14" s="27">
        <f t="shared" ref="L14:Q21" si="3">ROUND((SUM(E14*T14)*$D$105/12+SUM(E14*U14)*$D$106/12),0)</f>
        <v>0</v>
      </c>
      <c r="M14" s="27">
        <f t="shared" si="3"/>
        <v>0</v>
      </c>
      <c r="N14" s="27">
        <f t="shared" si="3"/>
        <v>0</v>
      </c>
      <c r="O14" s="27">
        <f t="shared" si="3"/>
        <v>0</v>
      </c>
      <c r="P14" s="27">
        <f t="shared" si="3"/>
        <v>0</v>
      </c>
      <c r="Q14" s="27">
        <f t="shared" si="3"/>
        <v>0</v>
      </c>
      <c r="R14" s="7">
        <f t="shared" ref="R14:R22" si="4">SUM(K14:Q14)</f>
        <v>0</v>
      </c>
      <c r="S14" s="29">
        <v>0</v>
      </c>
      <c r="T14" s="30">
        <f t="shared" si="1"/>
        <v>0</v>
      </c>
      <c r="U14" s="30">
        <f t="shared" si="1"/>
        <v>0</v>
      </c>
      <c r="V14" s="30">
        <f t="shared" si="1"/>
        <v>0</v>
      </c>
      <c r="W14" s="30">
        <f t="shared" si="1"/>
        <v>0</v>
      </c>
      <c r="X14" s="30">
        <f t="shared" si="1"/>
        <v>0</v>
      </c>
      <c r="Y14" s="30">
        <f t="shared" si="1"/>
        <v>0</v>
      </c>
      <c r="Z14" s="30">
        <f t="shared" si="1"/>
        <v>0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</row>
    <row r="15" spans="1:77" s="6" customFormat="1" ht="13.5" customHeight="1">
      <c r="A15" s="113">
        <v>5010</v>
      </c>
      <c r="B15" s="32"/>
      <c r="C15" s="24" t="s">
        <v>108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7">
        <f t="shared" si="2"/>
        <v>0</v>
      </c>
      <c r="L15" s="27">
        <f t="shared" si="3"/>
        <v>0</v>
      </c>
      <c r="M15" s="27">
        <f t="shared" si="3"/>
        <v>0</v>
      </c>
      <c r="N15" s="27">
        <f t="shared" si="3"/>
        <v>0</v>
      </c>
      <c r="O15" s="27">
        <f t="shared" si="3"/>
        <v>0</v>
      </c>
      <c r="P15" s="27">
        <f t="shared" si="3"/>
        <v>0</v>
      </c>
      <c r="Q15" s="27">
        <f t="shared" si="3"/>
        <v>0</v>
      </c>
      <c r="R15" s="7">
        <f t="shared" si="4"/>
        <v>0</v>
      </c>
      <c r="S15" s="29">
        <v>0</v>
      </c>
      <c r="T15" s="30">
        <f t="shared" si="1"/>
        <v>0</v>
      </c>
      <c r="U15" s="30">
        <f t="shared" si="1"/>
        <v>0</v>
      </c>
      <c r="V15" s="30">
        <f t="shared" si="1"/>
        <v>0</v>
      </c>
      <c r="W15" s="30">
        <f t="shared" si="1"/>
        <v>0</v>
      </c>
      <c r="X15" s="30">
        <f t="shared" si="1"/>
        <v>0</v>
      </c>
      <c r="Y15" s="30">
        <f t="shared" si="1"/>
        <v>0</v>
      </c>
      <c r="Z15" s="30">
        <f t="shared" si="1"/>
        <v>0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</row>
    <row r="16" spans="1:77" s="6" customFormat="1" ht="13.5" customHeight="1">
      <c r="A16" s="113">
        <v>5010</v>
      </c>
      <c r="B16" s="23"/>
      <c r="C16" s="33" t="s">
        <v>108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7">
        <f t="shared" si="2"/>
        <v>0</v>
      </c>
      <c r="L16" s="27">
        <f t="shared" si="3"/>
        <v>0</v>
      </c>
      <c r="M16" s="27">
        <f t="shared" si="3"/>
        <v>0</v>
      </c>
      <c r="N16" s="27">
        <f t="shared" si="3"/>
        <v>0</v>
      </c>
      <c r="O16" s="27">
        <f t="shared" si="3"/>
        <v>0</v>
      </c>
      <c r="P16" s="27">
        <f t="shared" si="3"/>
        <v>0</v>
      </c>
      <c r="Q16" s="27">
        <f t="shared" si="3"/>
        <v>0</v>
      </c>
      <c r="R16" s="7">
        <f t="shared" si="4"/>
        <v>0</v>
      </c>
      <c r="S16" s="29">
        <v>0</v>
      </c>
      <c r="T16" s="30">
        <f t="shared" si="1"/>
        <v>0</v>
      </c>
      <c r="U16" s="30">
        <f t="shared" si="1"/>
        <v>0</v>
      </c>
      <c r="V16" s="30">
        <f t="shared" si="1"/>
        <v>0</v>
      </c>
      <c r="W16" s="30">
        <f t="shared" si="1"/>
        <v>0</v>
      </c>
      <c r="X16" s="30">
        <f t="shared" si="1"/>
        <v>0</v>
      </c>
      <c r="Y16" s="30">
        <f t="shared" si="1"/>
        <v>0</v>
      </c>
      <c r="Z16" s="30">
        <f t="shared" si="1"/>
        <v>0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</row>
    <row r="17" spans="1:77" s="6" customFormat="1" ht="14.25" customHeight="1">
      <c r="A17" s="114"/>
      <c r="B17" s="32"/>
      <c r="C17" s="24" t="s">
        <v>109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7">
        <f t="shared" si="2"/>
        <v>0</v>
      </c>
      <c r="L17" s="27">
        <f t="shared" si="3"/>
        <v>0</v>
      </c>
      <c r="M17" s="27">
        <f t="shared" si="3"/>
        <v>0</v>
      </c>
      <c r="N17" s="27">
        <f t="shared" si="3"/>
        <v>0</v>
      </c>
      <c r="O17" s="27">
        <f t="shared" si="3"/>
        <v>0</v>
      </c>
      <c r="P17" s="27">
        <f t="shared" si="3"/>
        <v>0</v>
      </c>
      <c r="Q17" s="27">
        <f t="shared" si="3"/>
        <v>0</v>
      </c>
      <c r="R17" s="7">
        <f t="shared" si="4"/>
        <v>0</v>
      </c>
      <c r="S17" s="29">
        <v>0</v>
      </c>
      <c r="T17" s="30">
        <f t="shared" si="1"/>
        <v>0</v>
      </c>
      <c r="U17" s="30">
        <f t="shared" si="1"/>
        <v>0</v>
      </c>
      <c r="V17" s="30">
        <f t="shared" si="1"/>
        <v>0</v>
      </c>
      <c r="W17" s="30">
        <f t="shared" si="1"/>
        <v>0</v>
      </c>
      <c r="X17" s="30">
        <f t="shared" si="1"/>
        <v>0</v>
      </c>
      <c r="Y17" s="30">
        <f t="shared" si="1"/>
        <v>0</v>
      </c>
      <c r="Z17" s="30">
        <f t="shared" si="1"/>
        <v>0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</row>
    <row r="18" spans="1:77" s="6" customFormat="1" ht="14.25" customHeight="1">
      <c r="A18" s="114"/>
      <c r="B18" s="32"/>
      <c r="C18" s="24" t="s">
        <v>110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7">
        <f t="shared" si="2"/>
        <v>0</v>
      </c>
      <c r="L18" s="27">
        <f t="shared" si="3"/>
        <v>0</v>
      </c>
      <c r="M18" s="27">
        <f t="shared" si="3"/>
        <v>0</v>
      </c>
      <c r="N18" s="27">
        <f t="shared" si="3"/>
        <v>0</v>
      </c>
      <c r="O18" s="27">
        <f t="shared" si="3"/>
        <v>0</v>
      </c>
      <c r="P18" s="27">
        <f t="shared" si="3"/>
        <v>0</v>
      </c>
      <c r="Q18" s="27">
        <f t="shared" si="3"/>
        <v>0</v>
      </c>
      <c r="R18" s="7">
        <f t="shared" si="4"/>
        <v>0</v>
      </c>
      <c r="S18" s="29">
        <v>0</v>
      </c>
      <c r="T18" s="30">
        <f t="shared" si="1"/>
        <v>0</v>
      </c>
      <c r="U18" s="30">
        <f t="shared" ref="U18:Z18" si="5">T18*1.05</f>
        <v>0</v>
      </c>
      <c r="V18" s="30">
        <f t="shared" si="5"/>
        <v>0</v>
      </c>
      <c r="W18" s="30">
        <f t="shared" si="5"/>
        <v>0</v>
      </c>
      <c r="X18" s="30">
        <f t="shared" si="5"/>
        <v>0</v>
      </c>
      <c r="Y18" s="30">
        <f t="shared" si="5"/>
        <v>0</v>
      </c>
      <c r="Z18" s="30">
        <f t="shared" si="5"/>
        <v>0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s="6" customFormat="1" ht="13.5" customHeight="1">
      <c r="A19" s="114"/>
      <c r="B19" s="32"/>
      <c r="C19" s="24" t="s">
        <v>111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7">
        <f t="shared" si="2"/>
        <v>0</v>
      </c>
      <c r="L19" s="27">
        <f t="shared" si="3"/>
        <v>0</v>
      </c>
      <c r="M19" s="27">
        <f t="shared" si="3"/>
        <v>0</v>
      </c>
      <c r="N19" s="27">
        <f t="shared" si="3"/>
        <v>0</v>
      </c>
      <c r="O19" s="27">
        <f t="shared" si="3"/>
        <v>0</v>
      </c>
      <c r="P19" s="27">
        <f t="shared" si="3"/>
        <v>0</v>
      </c>
      <c r="Q19" s="27">
        <f t="shared" si="3"/>
        <v>0</v>
      </c>
      <c r="R19" s="7">
        <f t="shared" si="4"/>
        <v>0</v>
      </c>
      <c r="S19" s="29">
        <v>0</v>
      </c>
      <c r="T19" s="30">
        <f t="shared" si="1"/>
        <v>0</v>
      </c>
      <c r="U19" s="30">
        <f t="shared" si="1"/>
        <v>0</v>
      </c>
      <c r="V19" s="30">
        <f t="shared" si="1"/>
        <v>0</v>
      </c>
      <c r="W19" s="30">
        <f t="shared" si="1"/>
        <v>0</v>
      </c>
      <c r="X19" s="30">
        <f t="shared" si="1"/>
        <v>0</v>
      </c>
      <c r="Y19" s="30">
        <f t="shared" si="1"/>
        <v>0</v>
      </c>
      <c r="Z19" s="30">
        <f t="shared" si="1"/>
        <v>0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s="6" customFormat="1" ht="14.25" customHeight="1">
      <c r="A20" s="114"/>
      <c r="B20" s="32"/>
      <c r="C20" s="24" t="s">
        <v>112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7">
        <f t="shared" si="2"/>
        <v>0</v>
      </c>
      <c r="L20" s="27">
        <f t="shared" si="3"/>
        <v>0</v>
      </c>
      <c r="M20" s="27">
        <f t="shared" si="3"/>
        <v>0</v>
      </c>
      <c r="N20" s="27">
        <f t="shared" si="3"/>
        <v>0</v>
      </c>
      <c r="O20" s="27">
        <f t="shared" si="3"/>
        <v>0</v>
      </c>
      <c r="P20" s="27">
        <f t="shared" si="3"/>
        <v>0</v>
      </c>
      <c r="Q20" s="27">
        <f t="shared" si="3"/>
        <v>0</v>
      </c>
      <c r="R20" s="7">
        <f t="shared" si="4"/>
        <v>0</v>
      </c>
      <c r="S20" s="29">
        <v>0</v>
      </c>
      <c r="T20" s="30">
        <f t="shared" si="1"/>
        <v>0</v>
      </c>
      <c r="U20" s="30">
        <f t="shared" ref="U20:Z20" si="6">T20*1.1</f>
        <v>0</v>
      </c>
      <c r="V20" s="30">
        <f t="shared" si="6"/>
        <v>0</v>
      </c>
      <c r="W20" s="30">
        <f t="shared" si="6"/>
        <v>0</v>
      </c>
      <c r="X20" s="30">
        <f t="shared" si="6"/>
        <v>0</v>
      </c>
      <c r="Y20" s="30">
        <f t="shared" si="6"/>
        <v>0</v>
      </c>
      <c r="Z20" s="30">
        <f t="shared" si="6"/>
        <v>0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</row>
    <row r="21" spans="1:77" s="6" customFormat="1" ht="13.5" customHeight="1">
      <c r="A21" s="114"/>
      <c r="B21" s="32"/>
      <c r="C21" s="24" t="s">
        <v>113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7">
        <f t="shared" si="2"/>
        <v>0</v>
      </c>
      <c r="L21" s="27">
        <f t="shared" si="3"/>
        <v>0</v>
      </c>
      <c r="M21" s="27">
        <f t="shared" si="3"/>
        <v>0</v>
      </c>
      <c r="N21" s="27">
        <f t="shared" si="3"/>
        <v>0</v>
      </c>
      <c r="O21" s="27">
        <f t="shared" si="3"/>
        <v>0</v>
      </c>
      <c r="P21" s="27">
        <f t="shared" si="3"/>
        <v>0</v>
      </c>
      <c r="Q21" s="27">
        <f t="shared" si="3"/>
        <v>0</v>
      </c>
      <c r="R21" s="7">
        <f t="shared" si="4"/>
        <v>0</v>
      </c>
      <c r="S21" s="29">
        <v>0</v>
      </c>
      <c r="T21" s="30">
        <f t="shared" si="1"/>
        <v>0</v>
      </c>
      <c r="U21" s="30">
        <f t="shared" si="1"/>
        <v>0</v>
      </c>
      <c r="V21" s="30">
        <f t="shared" si="1"/>
        <v>0</v>
      </c>
      <c r="W21" s="30">
        <f t="shared" si="1"/>
        <v>0</v>
      </c>
      <c r="X21" s="30">
        <f t="shared" si="1"/>
        <v>0</v>
      </c>
      <c r="Y21" s="30">
        <f t="shared" si="1"/>
        <v>0</v>
      </c>
      <c r="Z21" s="30">
        <f t="shared" si="1"/>
        <v>0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</row>
    <row r="22" spans="1:77" s="6" customFormat="1" ht="15" customHeight="1">
      <c r="A22" s="114"/>
      <c r="B22" s="32"/>
      <c r="C22" s="24" t="s">
        <v>114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7">
        <f t="shared" ref="K22:Q22" si="7">ROUND((SUM(D22*T22)*$D$105/12+SUM(D22*U22)*$D$106/12),0)</f>
        <v>0</v>
      </c>
      <c r="L22" s="27">
        <f t="shared" si="7"/>
        <v>0</v>
      </c>
      <c r="M22" s="27">
        <f t="shared" si="7"/>
        <v>0</v>
      </c>
      <c r="N22" s="27">
        <f t="shared" si="7"/>
        <v>0</v>
      </c>
      <c r="O22" s="27">
        <f t="shared" si="7"/>
        <v>0</v>
      </c>
      <c r="P22" s="27">
        <f t="shared" si="7"/>
        <v>0</v>
      </c>
      <c r="Q22" s="27">
        <f t="shared" si="7"/>
        <v>0</v>
      </c>
      <c r="R22" s="7">
        <f t="shared" si="4"/>
        <v>0</v>
      </c>
      <c r="S22" s="29">
        <v>0</v>
      </c>
      <c r="T22" s="30">
        <f t="shared" si="1"/>
        <v>0</v>
      </c>
      <c r="U22" s="30">
        <f t="shared" si="1"/>
        <v>0</v>
      </c>
      <c r="V22" s="30">
        <f t="shared" si="1"/>
        <v>0</v>
      </c>
      <c r="W22" s="30">
        <f t="shared" si="1"/>
        <v>0</v>
      </c>
      <c r="X22" s="30">
        <f t="shared" si="1"/>
        <v>0</v>
      </c>
      <c r="Y22" s="30">
        <f t="shared" si="1"/>
        <v>0</v>
      </c>
      <c r="Z22" s="30">
        <f t="shared" si="1"/>
        <v>0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</row>
    <row r="23" spans="1:77" s="6" customFormat="1">
      <c r="A23" s="114"/>
      <c r="C23" s="3"/>
      <c r="D23" s="26"/>
      <c r="E23" s="26"/>
      <c r="F23" s="26"/>
      <c r="G23" s="26"/>
      <c r="H23" s="26"/>
      <c r="I23" s="26"/>
      <c r="J23" s="26"/>
      <c r="K23" s="7"/>
      <c r="L23" s="7"/>
      <c r="M23" s="7"/>
      <c r="N23" s="7"/>
      <c r="O23" s="7"/>
      <c r="P23" s="7"/>
      <c r="Q23" s="7"/>
      <c r="R23" s="7"/>
      <c r="S23" s="35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s="6" customFormat="1">
      <c r="A24" s="31"/>
      <c r="B24" s="3" t="s">
        <v>135</v>
      </c>
      <c r="C24" s="3"/>
      <c r="D24" s="26"/>
      <c r="E24" s="26"/>
      <c r="F24" s="26"/>
      <c r="G24" s="26"/>
      <c r="H24" s="26"/>
      <c r="I24" s="26"/>
      <c r="J24" s="26"/>
      <c r="K24" s="7">
        <f t="shared" ref="K24:Q24" si="8">SUM(K13:K22)</f>
        <v>0</v>
      </c>
      <c r="L24" s="7">
        <f t="shared" si="8"/>
        <v>0</v>
      </c>
      <c r="M24" s="7">
        <f t="shared" si="8"/>
        <v>0</v>
      </c>
      <c r="N24" s="7">
        <f t="shared" si="8"/>
        <v>0</v>
      </c>
      <c r="O24" s="7">
        <f t="shared" si="8"/>
        <v>0</v>
      </c>
      <c r="P24" s="7">
        <f t="shared" si="8"/>
        <v>0</v>
      </c>
      <c r="Q24" s="7">
        <f t="shared" si="8"/>
        <v>0</v>
      </c>
      <c r="R24" s="7">
        <f>SUM(K24:Q24)</f>
        <v>0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s="42" customFormat="1">
      <c r="A25" s="36">
        <v>5190</v>
      </c>
      <c r="B25" s="37" t="s">
        <v>52</v>
      </c>
      <c r="C25" s="37"/>
      <c r="D25" s="116">
        <v>0.30499999999999999</v>
      </c>
      <c r="E25" s="116">
        <v>0.30499999999999999</v>
      </c>
      <c r="F25" s="116">
        <v>0.30499999999999999</v>
      </c>
      <c r="G25" s="116">
        <v>0.30499999999999999</v>
      </c>
      <c r="H25" s="116">
        <v>0.30499999999999999</v>
      </c>
      <c r="I25" s="116">
        <v>0.30499999999999999</v>
      </c>
      <c r="J25" s="116">
        <v>0.30499999999999999</v>
      </c>
      <c r="K25" s="115">
        <f t="shared" ref="K25:Q25" si="9">K24*D25</f>
        <v>0</v>
      </c>
      <c r="L25" s="115">
        <f t="shared" si="9"/>
        <v>0</v>
      </c>
      <c r="M25" s="115">
        <f t="shared" si="9"/>
        <v>0</v>
      </c>
      <c r="N25" s="115">
        <f t="shared" si="9"/>
        <v>0</v>
      </c>
      <c r="O25" s="115">
        <f t="shared" si="9"/>
        <v>0</v>
      </c>
      <c r="P25" s="115">
        <f t="shared" si="9"/>
        <v>0</v>
      </c>
      <c r="Q25" s="115">
        <f t="shared" si="9"/>
        <v>0</v>
      </c>
      <c r="R25" s="38">
        <f>SUM(K25:Q25)</f>
        <v>0</v>
      </c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</row>
    <row r="26" spans="1:77" s="42" customFormat="1" ht="15.75" thickBot="1">
      <c r="A26" s="36">
        <v>5191</v>
      </c>
      <c r="B26" s="37" t="s">
        <v>53</v>
      </c>
      <c r="C26" s="37"/>
      <c r="D26" s="116">
        <v>0.09</v>
      </c>
      <c r="E26" s="116">
        <v>0.09</v>
      </c>
      <c r="F26" s="116">
        <v>0.09</v>
      </c>
      <c r="G26" s="116">
        <v>0.09</v>
      </c>
      <c r="H26" s="116">
        <v>0.09</v>
      </c>
      <c r="I26" s="116">
        <v>0.09</v>
      </c>
      <c r="J26" s="116">
        <v>0.09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38">
        <f>SUM(K26:Q26)</f>
        <v>0</v>
      </c>
      <c r="S26" s="40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</row>
    <row r="27" spans="1:77" s="51" customFormat="1">
      <c r="A27" s="31"/>
      <c r="B27" s="45" t="s">
        <v>136</v>
      </c>
      <c r="C27" s="45"/>
      <c r="D27" s="46"/>
      <c r="E27" s="46"/>
      <c r="F27" s="46"/>
      <c r="G27" s="46"/>
      <c r="H27" s="46"/>
      <c r="I27" s="46"/>
      <c r="J27" s="46"/>
      <c r="K27" s="47">
        <f t="shared" ref="K27:Q27" si="10">SUM(K24:K26)</f>
        <v>0</v>
      </c>
      <c r="L27" s="47">
        <f t="shared" si="10"/>
        <v>0</v>
      </c>
      <c r="M27" s="47">
        <f t="shared" si="10"/>
        <v>0</v>
      </c>
      <c r="N27" s="47">
        <f t="shared" si="10"/>
        <v>0</v>
      </c>
      <c r="O27" s="47">
        <f t="shared" si="10"/>
        <v>0</v>
      </c>
      <c r="P27" s="47">
        <f t="shared" si="10"/>
        <v>0</v>
      </c>
      <c r="Q27" s="47">
        <f t="shared" si="10"/>
        <v>0</v>
      </c>
      <c r="R27" s="48">
        <f>SUM(K27:O27)</f>
        <v>0</v>
      </c>
      <c r="S27" s="399" t="s">
        <v>117</v>
      </c>
      <c r="T27" s="400"/>
      <c r="U27" s="400"/>
      <c r="V27" s="400"/>
      <c r="W27" s="400"/>
      <c r="X27" s="401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</row>
    <row r="28" spans="1:77" s="6" customFormat="1">
      <c r="A28" s="31"/>
      <c r="B28" s="3"/>
      <c r="C28" s="3"/>
      <c r="D28" s="26"/>
      <c r="E28" s="26"/>
      <c r="F28" s="26"/>
      <c r="G28" s="26"/>
      <c r="H28" s="26"/>
      <c r="I28" s="26"/>
      <c r="J28" s="26"/>
      <c r="K28" s="7"/>
      <c r="L28" s="7"/>
      <c r="M28" s="7"/>
      <c r="N28" s="7"/>
      <c r="O28" s="7"/>
      <c r="P28" s="7"/>
      <c r="Q28" s="7"/>
      <c r="R28" s="7"/>
      <c r="S28" s="101"/>
      <c r="T28" s="102" t="s">
        <v>97</v>
      </c>
      <c r="U28" s="102" t="s">
        <v>98</v>
      </c>
      <c r="V28" s="102" t="s">
        <v>99</v>
      </c>
      <c r="W28" s="102" t="s">
        <v>100</v>
      </c>
      <c r="X28" s="102" t="s">
        <v>101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</row>
    <row r="29" spans="1:77" s="6" customFormat="1">
      <c r="A29" s="31"/>
      <c r="B29" s="3"/>
      <c r="C29" s="3"/>
      <c r="D29" s="26"/>
      <c r="E29" s="26"/>
      <c r="F29" s="26"/>
      <c r="G29" s="26"/>
      <c r="H29" s="26"/>
      <c r="I29" s="26"/>
      <c r="J29" s="26"/>
      <c r="K29" s="7"/>
      <c r="L29" s="7"/>
      <c r="M29" s="7"/>
      <c r="N29" s="7"/>
      <c r="O29" s="7"/>
      <c r="P29" s="7"/>
      <c r="Q29" s="7"/>
      <c r="R29" s="7"/>
      <c r="S29" s="106">
        <f t="shared" ref="S29:S38" si="11">+B13</f>
        <v>0</v>
      </c>
      <c r="T29" s="104">
        <f>(S13/12*$D$107)+(T13/12*$D$108)</f>
        <v>0</v>
      </c>
      <c r="U29" s="104">
        <f>(T13/12*$D$107)+(U13/12*$D$108)</f>
        <v>0</v>
      </c>
      <c r="V29" s="104">
        <f>(U13/12*$D$107)+(V13/12*$D$108)</f>
        <v>0</v>
      </c>
      <c r="W29" s="104">
        <f>(V13/12*$D$107)+(W13/12*$D$108)</f>
        <v>0</v>
      </c>
      <c r="X29" s="105">
        <f>(W13/12*$D$107)+(X13/12*$D$108)</f>
        <v>0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</row>
    <row r="30" spans="1:77" s="6" customFormat="1" ht="15.75" customHeight="1">
      <c r="A30" s="31"/>
      <c r="B30" s="19" t="s">
        <v>55</v>
      </c>
      <c r="C30" s="3"/>
      <c r="D30" s="26"/>
      <c r="E30" s="26"/>
      <c r="F30" s="26"/>
      <c r="G30" s="26"/>
      <c r="H30" s="26"/>
      <c r="I30" s="26"/>
      <c r="J30" s="26"/>
      <c r="K30" s="7"/>
      <c r="L30" s="7"/>
      <c r="M30" s="7"/>
      <c r="N30" s="7"/>
      <c r="O30" s="7"/>
      <c r="P30" s="7"/>
      <c r="Q30" s="7"/>
      <c r="R30" s="7"/>
      <c r="S30" s="106">
        <f t="shared" si="11"/>
        <v>0</v>
      </c>
      <c r="T30" s="104">
        <f t="shared" ref="T30:X38" si="12">(S14/12*$D$107)+(T14/12*$D$108)</f>
        <v>0</v>
      </c>
      <c r="U30" s="104">
        <f t="shared" si="12"/>
        <v>0</v>
      </c>
      <c r="V30" s="104">
        <f t="shared" si="12"/>
        <v>0</v>
      </c>
      <c r="W30" s="104">
        <f t="shared" si="12"/>
        <v>0</v>
      </c>
      <c r="X30" s="105">
        <f t="shared" si="12"/>
        <v>0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</row>
    <row r="31" spans="1:77" s="6" customFormat="1" ht="14.25" customHeight="1">
      <c r="A31" s="31"/>
      <c r="B31" s="19"/>
      <c r="C31" s="3"/>
      <c r="D31" s="26"/>
      <c r="E31" s="26"/>
      <c r="F31" s="26"/>
      <c r="G31" s="26"/>
      <c r="H31" s="26"/>
      <c r="I31" s="26"/>
      <c r="J31" s="26"/>
      <c r="K31" s="7"/>
      <c r="L31" s="7"/>
      <c r="M31" s="7"/>
      <c r="N31" s="7"/>
      <c r="O31" s="7"/>
      <c r="P31" s="7"/>
      <c r="Q31" s="7"/>
      <c r="R31" s="7"/>
      <c r="S31" s="106">
        <f t="shared" si="11"/>
        <v>0</v>
      </c>
      <c r="T31" s="104">
        <f t="shared" si="12"/>
        <v>0</v>
      </c>
      <c r="U31" s="104">
        <f t="shared" si="12"/>
        <v>0</v>
      </c>
      <c r="V31" s="104">
        <f t="shared" si="12"/>
        <v>0</v>
      </c>
      <c r="W31" s="104">
        <f t="shared" si="12"/>
        <v>0</v>
      </c>
      <c r="X31" s="105">
        <f t="shared" si="12"/>
        <v>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</row>
    <row r="32" spans="1:77" s="6" customFormat="1" ht="14.25" customHeight="1">
      <c r="A32" s="31"/>
      <c r="B32" s="45" t="s">
        <v>56</v>
      </c>
      <c r="C32" s="3"/>
      <c r="D32" s="26"/>
      <c r="E32" s="26"/>
      <c r="F32" s="26"/>
      <c r="G32" s="26"/>
      <c r="H32" s="26"/>
      <c r="I32" s="26"/>
      <c r="J32" s="26"/>
      <c r="K32" s="7"/>
      <c r="L32" s="7"/>
      <c r="M32" s="7"/>
      <c r="N32" s="7"/>
      <c r="O32" s="7"/>
      <c r="P32" s="7"/>
      <c r="Q32" s="7"/>
      <c r="R32" s="7"/>
      <c r="S32" s="106">
        <f t="shared" si="11"/>
        <v>0</v>
      </c>
      <c r="T32" s="104">
        <f t="shared" si="12"/>
        <v>0</v>
      </c>
      <c r="U32" s="104">
        <f t="shared" si="12"/>
        <v>0</v>
      </c>
      <c r="V32" s="104">
        <f t="shared" si="12"/>
        <v>0</v>
      </c>
      <c r="W32" s="104">
        <f t="shared" si="12"/>
        <v>0</v>
      </c>
      <c r="X32" s="105">
        <f t="shared" si="12"/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</row>
    <row r="33" spans="1:77" s="6" customFormat="1" ht="14.25" customHeight="1">
      <c r="A33" s="31">
        <v>5319</v>
      </c>
      <c r="B33" s="52" t="s">
        <v>56</v>
      </c>
      <c r="C33" s="151"/>
      <c r="D33" s="26"/>
      <c r="E33" s="26"/>
      <c r="F33" s="26"/>
      <c r="G33" s="26"/>
      <c r="H33" s="26"/>
      <c r="I33" s="26"/>
      <c r="J33" s="26"/>
      <c r="K33" s="110">
        <v>0</v>
      </c>
      <c r="L33" s="58">
        <v>0</v>
      </c>
      <c r="M33" s="58">
        <f t="shared" ref="M33:Q34" si="13">ROUND(L33*$D$110,0)</f>
        <v>0</v>
      </c>
      <c r="N33" s="58">
        <f t="shared" si="13"/>
        <v>0</v>
      </c>
      <c r="O33" s="58">
        <f t="shared" si="13"/>
        <v>0</v>
      </c>
      <c r="P33" s="58">
        <f t="shared" si="13"/>
        <v>0</v>
      </c>
      <c r="Q33" s="58">
        <f t="shared" si="13"/>
        <v>0</v>
      </c>
      <c r="R33" s="7">
        <f>SUM(K33:Q33)</f>
        <v>0</v>
      </c>
      <c r="S33" s="106">
        <f t="shared" si="11"/>
        <v>0</v>
      </c>
      <c r="T33" s="104">
        <f t="shared" si="12"/>
        <v>0</v>
      </c>
      <c r="U33" s="104">
        <f t="shared" si="12"/>
        <v>0</v>
      </c>
      <c r="V33" s="104">
        <f t="shared" si="12"/>
        <v>0</v>
      </c>
      <c r="W33" s="104">
        <f t="shared" si="12"/>
        <v>0</v>
      </c>
      <c r="X33" s="105">
        <f t="shared" si="12"/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</row>
    <row r="34" spans="1:77" s="6" customFormat="1" ht="14.25" customHeight="1">
      <c r="A34" s="31"/>
      <c r="B34" s="52" t="s">
        <v>56</v>
      </c>
      <c r="C34" s="151"/>
      <c r="D34" s="26"/>
      <c r="E34" s="26"/>
      <c r="F34" s="26"/>
      <c r="G34" s="26"/>
      <c r="H34" s="26"/>
      <c r="I34" s="26"/>
      <c r="J34" s="26"/>
      <c r="K34" s="110">
        <v>0</v>
      </c>
      <c r="L34" s="58">
        <v>0</v>
      </c>
      <c r="M34" s="58">
        <f t="shared" si="13"/>
        <v>0</v>
      </c>
      <c r="N34" s="58">
        <f t="shared" si="13"/>
        <v>0</v>
      </c>
      <c r="O34" s="58">
        <f t="shared" si="13"/>
        <v>0</v>
      </c>
      <c r="P34" s="58">
        <f t="shared" si="13"/>
        <v>0</v>
      </c>
      <c r="Q34" s="58">
        <f t="shared" si="13"/>
        <v>0</v>
      </c>
      <c r="R34" s="7">
        <f>SUM(K34:Q34)</f>
        <v>0</v>
      </c>
      <c r="S34" s="106">
        <f t="shared" si="11"/>
        <v>0</v>
      </c>
      <c r="T34" s="104">
        <f t="shared" si="12"/>
        <v>0</v>
      </c>
      <c r="U34" s="104">
        <f t="shared" si="12"/>
        <v>0</v>
      </c>
      <c r="V34" s="104">
        <f t="shared" si="12"/>
        <v>0</v>
      </c>
      <c r="W34" s="104">
        <f t="shared" si="12"/>
        <v>0</v>
      </c>
      <c r="X34" s="105">
        <f t="shared" si="12"/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</row>
    <row r="35" spans="1:77" s="51" customFormat="1" ht="14.25" customHeight="1">
      <c r="A35" s="31"/>
      <c r="B35" s="45" t="s">
        <v>137</v>
      </c>
      <c r="C35" s="45"/>
      <c r="D35" s="46"/>
      <c r="E35" s="46"/>
      <c r="F35" s="46"/>
      <c r="G35" s="46"/>
      <c r="H35" s="46"/>
      <c r="I35" s="46"/>
      <c r="J35" s="46"/>
      <c r="K35" s="48">
        <f t="shared" ref="K35:Q35" si="14">SUM(K32:K34)</f>
        <v>0</v>
      </c>
      <c r="L35" s="48">
        <f t="shared" si="14"/>
        <v>0</v>
      </c>
      <c r="M35" s="48">
        <f t="shared" si="14"/>
        <v>0</v>
      </c>
      <c r="N35" s="48">
        <f t="shared" si="14"/>
        <v>0</v>
      </c>
      <c r="O35" s="48">
        <f t="shared" si="14"/>
        <v>0</v>
      </c>
      <c r="P35" s="48">
        <f t="shared" si="14"/>
        <v>0</v>
      </c>
      <c r="Q35" s="48">
        <f t="shared" si="14"/>
        <v>0</v>
      </c>
      <c r="R35" s="48">
        <f>SUM(K35:Q35)</f>
        <v>0</v>
      </c>
      <c r="S35" s="106">
        <f t="shared" si="11"/>
        <v>0</v>
      </c>
      <c r="T35" s="104">
        <f t="shared" si="12"/>
        <v>0</v>
      </c>
      <c r="U35" s="104">
        <f t="shared" si="12"/>
        <v>0</v>
      </c>
      <c r="V35" s="104">
        <f t="shared" si="12"/>
        <v>0</v>
      </c>
      <c r="W35" s="104">
        <f t="shared" si="12"/>
        <v>0</v>
      </c>
      <c r="X35" s="105">
        <f t="shared" si="12"/>
        <v>0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</row>
    <row r="36" spans="1:77" s="51" customFormat="1" ht="14.25" customHeight="1">
      <c r="A36" s="31"/>
      <c r="B36" s="45"/>
      <c r="C36" s="45"/>
      <c r="D36" s="46"/>
      <c r="E36" s="46"/>
      <c r="F36" s="46"/>
      <c r="G36" s="46"/>
      <c r="H36" s="46"/>
      <c r="I36" s="46"/>
      <c r="J36" s="46"/>
      <c r="K36" s="55"/>
      <c r="L36" s="55"/>
      <c r="M36" s="55"/>
      <c r="N36" s="55"/>
      <c r="O36" s="55"/>
      <c r="P36" s="55"/>
      <c r="Q36" s="55"/>
      <c r="R36" s="55"/>
      <c r="S36" s="106">
        <f t="shared" si="11"/>
        <v>0</v>
      </c>
      <c r="T36" s="104">
        <f t="shared" si="12"/>
        <v>0</v>
      </c>
      <c r="U36" s="104">
        <f t="shared" si="12"/>
        <v>0</v>
      </c>
      <c r="V36" s="104">
        <f t="shared" si="12"/>
        <v>0</v>
      </c>
      <c r="W36" s="104">
        <f t="shared" si="12"/>
        <v>0</v>
      </c>
      <c r="X36" s="105">
        <f t="shared" si="12"/>
        <v>0</v>
      </c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</row>
    <row r="37" spans="1:77" s="6" customFormat="1" ht="14.25" customHeight="1">
      <c r="A37" s="31"/>
      <c r="B37" s="45" t="s">
        <v>63</v>
      </c>
      <c r="C37" s="3"/>
      <c r="D37" s="26"/>
      <c r="E37" s="26"/>
      <c r="F37" s="26"/>
      <c r="G37" s="26"/>
      <c r="H37" s="26"/>
      <c r="I37" s="26"/>
      <c r="J37" s="26"/>
      <c r="K37" s="7"/>
      <c r="L37" s="7"/>
      <c r="M37" s="7"/>
      <c r="N37" s="7"/>
      <c r="O37" s="7"/>
      <c r="P37" s="7"/>
      <c r="Q37" s="7"/>
      <c r="R37" s="7"/>
      <c r="S37" s="106">
        <f t="shared" si="11"/>
        <v>0</v>
      </c>
      <c r="T37" s="104">
        <f t="shared" si="12"/>
        <v>0</v>
      </c>
      <c r="U37" s="104">
        <f t="shared" si="12"/>
        <v>0</v>
      </c>
      <c r="V37" s="104">
        <f t="shared" si="12"/>
        <v>0</v>
      </c>
      <c r="W37" s="104">
        <f t="shared" si="12"/>
        <v>0</v>
      </c>
      <c r="X37" s="105">
        <f t="shared" si="12"/>
        <v>0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</row>
    <row r="38" spans="1:77" s="6" customFormat="1" ht="14.25" customHeight="1" thickBot="1">
      <c r="A38" s="31">
        <v>1831</v>
      </c>
      <c r="B38" s="52" t="s">
        <v>119</v>
      </c>
      <c r="C38" s="3"/>
      <c r="D38" s="26"/>
      <c r="E38" s="26"/>
      <c r="F38" s="26"/>
      <c r="G38" s="26"/>
      <c r="H38" s="26"/>
      <c r="I38" s="26"/>
      <c r="J38" s="26"/>
      <c r="K38" s="53">
        <v>0</v>
      </c>
      <c r="L38" s="58">
        <f t="shared" ref="L38:Q39" si="15">ROUND(K38*$D$110,0)</f>
        <v>0</v>
      </c>
      <c r="M38" s="58">
        <f t="shared" si="15"/>
        <v>0</v>
      </c>
      <c r="N38" s="58">
        <f t="shared" si="15"/>
        <v>0</v>
      </c>
      <c r="O38" s="58">
        <f t="shared" si="15"/>
        <v>0</v>
      </c>
      <c r="P38" s="58">
        <f t="shared" si="15"/>
        <v>0</v>
      </c>
      <c r="Q38" s="58">
        <f t="shared" si="15"/>
        <v>0</v>
      </c>
      <c r="R38" s="7">
        <f>SUM(K38:Q38)</f>
        <v>0</v>
      </c>
      <c r="S38" s="107">
        <f t="shared" si="11"/>
        <v>0</v>
      </c>
      <c r="T38" s="108">
        <f t="shared" si="12"/>
        <v>0</v>
      </c>
      <c r="U38" s="108">
        <f t="shared" si="12"/>
        <v>0</v>
      </c>
      <c r="V38" s="108">
        <f t="shared" si="12"/>
        <v>0</v>
      </c>
      <c r="W38" s="108">
        <f t="shared" si="12"/>
        <v>0</v>
      </c>
      <c r="X38" s="109">
        <f t="shared" si="12"/>
        <v>0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</row>
    <row r="39" spans="1:77" s="6" customFormat="1" ht="14.25" customHeight="1">
      <c r="A39" s="31"/>
      <c r="B39" s="52" t="s">
        <v>63</v>
      </c>
      <c r="C39" s="3"/>
      <c r="D39" s="26"/>
      <c r="E39" s="26"/>
      <c r="F39" s="26"/>
      <c r="G39" s="26"/>
      <c r="H39" s="26"/>
      <c r="I39" s="26"/>
      <c r="J39" s="26"/>
      <c r="K39" s="53">
        <v>0</v>
      </c>
      <c r="L39" s="58">
        <f t="shared" si="15"/>
        <v>0</v>
      </c>
      <c r="M39" s="58">
        <f t="shared" si="15"/>
        <v>0</v>
      </c>
      <c r="N39" s="58">
        <f t="shared" si="15"/>
        <v>0</v>
      </c>
      <c r="O39" s="58">
        <f t="shared" si="15"/>
        <v>0</v>
      </c>
      <c r="P39" s="58">
        <f t="shared" si="15"/>
        <v>0</v>
      </c>
      <c r="Q39" s="58">
        <f t="shared" si="15"/>
        <v>0</v>
      </c>
      <c r="R39" s="7">
        <f>SUM(K39:Q39)</f>
        <v>0</v>
      </c>
      <c r="S39" s="89"/>
      <c r="T39" s="34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</row>
    <row r="40" spans="1:77" s="51" customFormat="1" ht="14.25" customHeight="1">
      <c r="A40" s="31"/>
      <c r="B40" s="54" t="s">
        <v>138</v>
      </c>
      <c r="C40" s="45"/>
      <c r="D40" s="46"/>
      <c r="E40" s="46"/>
      <c r="F40" s="46"/>
      <c r="G40" s="46"/>
      <c r="H40" s="46"/>
      <c r="I40" s="46"/>
      <c r="J40" s="46"/>
      <c r="K40" s="48">
        <f t="shared" ref="K40:Q40" si="16">SUM(K37:K39)</f>
        <v>0</v>
      </c>
      <c r="L40" s="48">
        <f t="shared" si="16"/>
        <v>0</v>
      </c>
      <c r="M40" s="48">
        <f t="shared" si="16"/>
        <v>0</v>
      </c>
      <c r="N40" s="48">
        <f t="shared" si="16"/>
        <v>0</v>
      </c>
      <c r="O40" s="48">
        <f t="shared" si="16"/>
        <v>0</v>
      </c>
      <c r="P40" s="48">
        <f t="shared" si="16"/>
        <v>0</v>
      </c>
      <c r="Q40" s="48">
        <f t="shared" si="16"/>
        <v>0</v>
      </c>
      <c r="R40" s="48">
        <f>SUM(K40:Q40)</f>
        <v>0</v>
      </c>
      <c r="S40" s="89"/>
      <c r="T40" s="34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</row>
    <row r="41" spans="1:77" s="51" customFormat="1" ht="14.25" customHeight="1">
      <c r="A41" s="31"/>
      <c r="B41" s="45"/>
      <c r="C41" s="45"/>
      <c r="D41" s="46"/>
      <c r="E41" s="46"/>
      <c r="F41" s="46"/>
      <c r="G41" s="46"/>
      <c r="H41" s="46"/>
      <c r="I41" s="46"/>
      <c r="J41" s="46"/>
      <c r="K41" s="55"/>
      <c r="L41" s="55"/>
      <c r="M41" s="55"/>
      <c r="N41" s="55"/>
      <c r="O41" s="55"/>
      <c r="P41" s="55"/>
      <c r="Q41" s="55"/>
      <c r="R41" s="55"/>
      <c r="S41" s="106">
        <f>+B22</f>
        <v>0</v>
      </c>
      <c r="T41" s="104">
        <f>(S22/12*$D$105)+(T22/12*$D$106)</f>
        <v>0</v>
      </c>
      <c r="U41" s="104">
        <f>(T22/12*$D$105)+(U22/12*$D$106)</f>
        <v>0</v>
      </c>
      <c r="V41" s="104">
        <f>(U22/12*$D$105)+(V22/12*$D$106)</f>
        <v>0</v>
      </c>
      <c r="W41" s="104">
        <f>(V22/12*$D$105)+(W22/12*$D$106)</f>
        <v>0</v>
      </c>
      <c r="X41" s="104">
        <f>(W22/12*$D$105)+(X22/12*$D$106)</f>
        <v>0</v>
      </c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</row>
    <row r="42" spans="1:77" s="6" customFormat="1" ht="14.25" customHeight="1">
      <c r="A42" s="31"/>
      <c r="B42" s="45" t="s">
        <v>65</v>
      </c>
      <c r="C42" s="3"/>
      <c r="D42" s="26"/>
      <c r="E42" s="26"/>
      <c r="F42" s="26"/>
      <c r="G42" s="26"/>
      <c r="H42" s="26"/>
      <c r="I42" s="26"/>
      <c r="J42" s="26"/>
      <c r="K42" s="7"/>
      <c r="L42" s="7"/>
      <c r="M42" s="7"/>
      <c r="N42" s="7"/>
      <c r="O42" s="7"/>
      <c r="P42" s="7"/>
      <c r="Q42" s="7"/>
      <c r="R42" s="7"/>
      <c r="S42" s="106"/>
      <c r="T42" s="34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</row>
    <row r="43" spans="1:77" s="6" customFormat="1" ht="14.25" customHeight="1">
      <c r="A43" s="31">
        <v>5228</v>
      </c>
      <c r="B43" s="52" t="s">
        <v>121</v>
      </c>
      <c r="C43" s="11"/>
      <c r="D43" s="26"/>
      <c r="E43" s="26"/>
      <c r="F43" s="26"/>
      <c r="G43" s="26"/>
      <c r="H43" s="26"/>
      <c r="I43" s="26"/>
      <c r="J43" s="26"/>
      <c r="K43" s="53">
        <v>0</v>
      </c>
      <c r="L43" s="58">
        <f t="shared" ref="L43:Q45" si="17">K43*1.03</f>
        <v>0</v>
      </c>
      <c r="M43" s="58">
        <f t="shared" si="17"/>
        <v>0</v>
      </c>
      <c r="N43" s="58">
        <f t="shared" si="17"/>
        <v>0</v>
      </c>
      <c r="O43" s="58">
        <f t="shared" si="17"/>
        <v>0</v>
      </c>
      <c r="P43" s="58">
        <f t="shared" si="17"/>
        <v>0</v>
      </c>
      <c r="Q43" s="58">
        <f t="shared" si="17"/>
        <v>0</v>
      </c>
      <c r="R43" s="7">
        <f>SUM(K43:Q43)</f>
        <v>0</v>
      </c>
      <c r="S43" s="106"/>
      <c r="T43" s="34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</row>
    <row r="44" spans="1:77" s="6" customFormat="1" ht="14.25" customHeight="1">
      <c r="A44" s="31"/>
      <c r="B44" s="52" t="s">
        <v>121</v>
      </c>
      <c r="C44" s="3"/>
      <c r="D44" s="26"/>
      <c r="E44" s="26"/>
      <c r="F44" s="26"/>
      <c r="G44" s="26"/>
      <c r="H44" s="26"/>
      <c r="I44" s="26"/>
      <c r="J44" s="26"/>
      <c r="K44" s="53">
        <v>0</v>
      </c>
      <c r="L44" s="58">
        <f t="shared" si="17"/>
        <v>0</v>
      </c>
      <c r="M44" s="58">
        <f t="shared" si="17"/>
        <v>0</v>
      </c>
      <c r="N44" s="58">
        <f t="shared" si="17"/>
        <v>0</v>
      </c>
      <c r="O44" s="58">
        <f t="shared" si="17"/>
        <v>0</v>
      </c>
      <c r="P44" s="58">
        <f t="shared" si="17"/>
        <v>0</v>
      </c>
      <c r="Q44" s="58">
        <f t="shared" si="17"/>
        <v>0</v>
      </c>
      <c r="R44" s="7">
        <f t="shared" ref="R44:R46" si="18">SUM(K44:Q44)</f>
        <v>0</v>
      </c>
      <c r="S44" s="106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</row>
    <row r="45" spans="1:77" s="6" customFormat="1" ht="14.25" customHeight="1">
      <c r="A45" s="31"/>
      <c r="B45" s="128" t="s">
        <v>122</v>
      </c>
      <c r="C45" s="3"/>
      <c r="D45" s="26"/>
      <c r="E45" s="26"/>
      <c r="F45" s="26"/>
      <c r="G45" s="26"/>
      <c r="H45" s="26"/>
      <c r="I45" s="26"/>
      <c r="J45" s="26"/>
      <c r="K45" s="53">
        <v>0</v>
      </c>
      <c r="L45" s="58">
        <f t="shared" si="17"/>
        <v>0</v>
      </c>
      <c r="M45" s="58">
        <f t="shared" si="17"/>
        <v>0</v>
      </c>
      <c r="N45" s="58">
        <f t="shared" si="17"/>
        <v>0</v>
      </c>
      <c r="O45" s="58">
        <f t="shared" si="17"/>
        <v>0</v>
      </c>
      <c r="P45" s="58">
        <f t="shared" si="17"/>
        <v>0</v>
      </c>
      <c r="Q45" s="58">
        <f t="shared" si="17"/>
        <v>0</v>
      </c>
      <c r="R45" s="7">
        <f t="shared" si="18"/>
        <v>0</v>
      </c>
      <c r="S45" s="106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</row>
    <row r="46" spans="1:77" s="6" customFormat="1" ht="14.25" customHeight="1">
      <c r="A46" s="31">
        <v>5224</v>
      </c>
      <c r="B46" s="128" t="s">
        <v>123</v>
      </c>
      <c r="C46" s="3"/>
      <c r="D46" s="26"/>
      <c r="E46" s="26"/>
      <c r="F46" s="26"/>
      <c r="G46" s="26"/>
      <c r="H46" s="26"/>
      <c r="I46" s="26"/>
      <c r="J46" s="26"/>
      <c r="K46" s="53">
        <v>0</v>
      </c>
      <c r="L46" s="58">
        <f t="shared" ref="L46:Q46" si="19">K46*1.03</f>
        <v>0</v>
      </c>
      <c r="M46" s="58">
        <f t="shared" si="19"/>
        <v>0</v>
      </c>
      <c r="N46" s="58">
        <f t="shared" si="19"/>
        <v>0</v>
      </c>
      <c r="O46" s="58">
        <f t="shared" si="19"/>
        <v>0</v>
      </c>
      <c r="P46" s="58">
        <f t="shared" si="19"/>
        <v>0</v>
      </c>
      <c r="Q46" s="58">
        <f t="shared" si="19"/>
        <v>0</v>
      </c>
      <c r="R46" s="7">
        <f t="shared" si="18"/>
        <v>0</v>
      </c>
      <c r="S46" s="106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</row>
    <row r="47" spans="1:77" s="51" customFormat="1" ht="14.25" customHeight="1">
      <c r="A47" s="31"/>
      <c r="B47" s="54" t="s">
        <v>139</v>
      </c>
      <c r="C47" s="45"/>
      <c r="D47" s="46"/>
      <c r="E47" s="46"/>
      <c r="F47" s="46"/>
      <c r="G47" s="46"/>
      <c r="H47" s="46"/>
      <c r="I47" s="46"/>
      <c r="J47" s="46"/>
      <c r="K47" s="48">
        <f t="shared" ref="K47:Q47" si="20">SUM(K42:K46)</f>
        <v>0</v>
      </c>
      <c r="L47" s="48">
        <f t="shared" si="20"/>
        <v>0</v>
      </c>
      <c r="M47" s="48">
        <f t="shared" si="20"/>
        <v>0</v>
      </c>
      <c r="N47" s="48">
        <f t="shared" si="20"/>
        <v>0</v>
      </c>
      <c r="O47" s="48">
        <f t="shared" si="20"/>
        <v>0</v>
      </c>
      <c r="P47" s="48">
        <f t="shared" si="20"/>
        <v>0</v>
      </c>
      <c r="Q47" s="48">
        <f t="shared" si="20"/>
        <v>0</v>
      </c>
      <c r="R47" s="48">
        <f>SUM(K47:Q47)</f>
        <v>0</v>
      </c>
      <c r="S47" s="50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</row>
    <row r="48" spans="1:77" s="6" customFormat="1" ht="15" customHeight="1">
      <c r="A48" s="31"/>
      <c r="B48" s="3"/>
      <c r="C48" s="3"/>
      <c r="D48" s="26"/>
      <c r="E48" s="26"/>
      <c r="F48" s="26"/>
      <c r="G48" s="26"/>
      <c r="H48" s="26"/>
      <c r="I48" s="26"/>
      <c r="J48" s="26"/>
      <c r="K48" s="7"/>
      <c r="L48" s="7"/>
      <c r="M48" s="7"/>
      <c r="N48" s="7"/>
      <c r="O48" s="7"/>
      <c r="P48" s="7"/>
      <c r="Q48" s="7"/>
      <c r="R48" s="7"/>
      <c r="S48" s="35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</row>
    <row r="49" spans="1:77" s="6" customFormat="1" ht="14.25" customHeight="1">
      <c r="A49" s="31"/>
      <c r="B49" s="51" t="s">
        <v>67</v>
      </c>
      <c r="C49" s="3"/>
      <c r="D49" s="26"/>
      <c r="E49" s="26"/>
      <c r="F49" s="26"/>
      <c r="G49" s="26"/>
      <c r="H49" s="26"/>
      <c r="I49" s="26"/>
      <c r="J49" s="26"/>
      <c r="K49" s="7"/>
      <c r="L49" s="7"/>
      <c r="M49" s="7"/>
      <c r="N49" s="7"/>
      <c r="O49" s="7"/>
      <c r="P49" s="7"/>
      <c r="Q49" s="7"/>
      <c r="R49" s="7"/>
      <c r="S49" s="3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</row>
    <row r="50" spans="1:77" s="6" customFormat="1" ht="14.25" customHeight="1">
      <c r="A50" s="31">
        <v>5200</v>
      </c>
      <c r="B50" s="181" t="s">
        <v>125</v>
      </c>
      <c r="C50" s="127" t="s">
        <v>126</v>
      </c>
      <c r="D50" s="26"/>
      <c r="E50" s="26"/>
      <c r="F50" s="26"/>
      <c r="G50" s="26"/>
      <c r="H50" s="26"/>
      <c r="I50" s="26"/>
      <c r="J50" s="26"/>
      <c r="K50" s="110">
        <v>0</v>
      </c>
      <c r="L50" s="58">
        <f>K50*1.03</f>
        <v>0</v>
      </c>
      <c r="M50" s="58">
        <f>ROUND(L50*$D$110,0)</f>
        <v>0</v>
      </c>
      <c r="N50" s="58">
        <f>ROUND(M50*$D$110,0)</f>
        <v>0</v>
      </c>
      <c r="O50" s="58">
        <f>ROUND(N50*$D$110,0)</f>
        <v>0</v>
      </c>
      <c r="P50" s="58">
        <f>ROUND(O50*$D$110,0)</f>
        <v>0</v>
      </c>
      <c r="Q50" s="58">
        <f>ROUND(P50*$D$110,0)</f>
        <v>0</v>
      </c>
      <c r="R50" s="7">
        <f>SUM(K50:Q50)</f>
        <v>0</v>
      </c>
      <c r="S50" s="3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</row>
    <row r="51" spans="1:77" s="51" customFormat="1" ht="14.25" customHeight="1">
      <c r="A51" s="31"/>
      <c r="B51" s="54" t="s">
        <v>140</v>
      </c>
      <c r="C51" s="45"/>
      <c r="D51" s="46"/>
      <c r="E51" s="46"/>
      <c r="F51" s="46"/>
      <c r="G51" s="46"/>
      <c r="H51" s="46"/>
      <c r="I51" s="46"/>
      <c r="J51" s="46"/>
      <c r="K51" s="47">
        <f t="shared" ref="K51:Q51" si="21">SUM(K49:K50)</f>
        <v>0</v>
      </c>
      <c r="L51" s="47">
        <f t="shared" si="21"/>
        <v>0</v>
      </c>
      <c r="M51" s="47">
        <f t="shared" si="21"/>
        <v>0</v>
      </c>
      <c r="N51" s="47">
        <f t="shared" si="21"/>
        <v>0</v>
      </c>
      <c r="O51" s="47">
        <f t="shared" si="21"/>
        <v>0</v>
      </c>
      <c r="P51" s="47">
        <f t="shared" si="21"/>
        <v>0</v>
      </c>
      <c r="Q51" s="47">
        <f t="shared" si="21"/>
        <v>0</v>
      </c>
      <c r="R51" s="48">
        <f>SUM(K51:Q51)</f>
        <v>0</v>
      </c>
      <c r="S51" s="50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</row>
    <row r="52" spans="1:77" s="6" customFormat="1" ht="14.25" customHeight="1">
      <c r="A52" s="31"/>
      <c r="C52" s="3"/>
      <c r="D52" s="26"/>
      <c r="E52" s="26"/>
      <c r="F52" s="26"/>
      <c r="G52" s="26"/>
      <c r="H52" s="26"/>
      <c r="I52" s="26"/>
      <c r="J52" s="26"/>
      <c r="K52" s="57"/>
      <c r="L52" s="57"/>
      <c r="M52" s="57"/>
      <c r="N52" s="57"/>
      <c r="O52" s="57"/>
      <c r="P52" s="57"/>
      <c r="Q52" s="57"/>
      <c r="R52" s="7"/>
      <c r="S52" s="3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</row>
    <row r="53" spans="1:77" s="6" customFormat="1" ht="14.25" customHeight="1">
      <c r="A53" s="31"/>
      <c r="B53" s="45" t="s">
        <v>69</v>
      </c>
      <c r="C53" s="3"/>
      <c r="D53" s="26"/>
      <c r="E53" s="26"/>
      <c r="F53" s="26"/>
      <c r="G53" s="26"/>
      <c r="H53" s="26"/>
      <c r="I53" s="26"/>
      <c r="J53" s="26"/>
      <c r="K53" s="7"/>
      <c r="L53" s="7"/>
      <c r="M53" s="7"/>
      <c r="N53" s="7"/>
      <c r="O53" s="7"/>
      <c r="P53" s="7"/>
      <c r="Q53" s="7"/>
      <c r="R53" s="7"/>
      <c r="S53" s="35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</row>
    <row r="54" spans="1:77" s="6" customFormat="1" ht="13.5" customHeight="1">
      <c r="A54" s="31">
        <v>4189</v>
      </c>
      <c r="B54" s="52" t="s">
        <v>82</v>
      </c>
      <c r="C54" s="3"/>
      <c r="D54" s="26"/>
      <c r="E54" s="26"/>
      <c r="F54" s="26"/>
      <c r="G54" s="26"/>
      <c r="H54" s="26"/>
      <c r="I54" s="26"/>
      <c r="J54" s="26"/>
      <c r="K54" s="58">
        <v>0</v>
      </c>
      <c r="L54" s="58">
        <f t="shared" ref="L54:Q54" si="22">K54*1.05</f>
        <v>0</v>
      </c>
      <c r="M54" s="58">
        <f t="shared" si="22"/>
        <v>0</v>
      </c>
      <c r="N54" s="58">
        <f t="shared" si="22"/>
        <v>0</v>
      </c>
      <c r="O54" s="58">
        <f t="shared" si="22"/>
        <v>0</v>
      </c>
      <c r="P54" s="58">
        <f t="shared" si="22"/>
        <v>0</v>
      </c>
      <c r="Q54" s="58">
        <f t="shared" si="22"/>
        <v>0</v>
      </c>
      <c r="R54" s="7">
        <f>SUM(K54:Q54)</f>
        <v>0</v>
      </c>
      <c r="S54" s="3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</row>
    <row r="55" spans="1:77" s="6" customFormat="1" ht="12.75" customHeight="1">
      <c r="A55" s="31"/>
      <c r="B55" s="81" t="s">
        <v>83</v>
      </c>
      <c r="C55" s="3"/>
      <c r="D55" s="26"/>
      <c r="E55" s="26"/>
      <c r="F55" s="26"/>
      <c r="G55" s="26"/>
      <c r="H55" s="26"/>
      <c r="I55" s="26"/>
      <c r="J55" s="26"/>
      <c r="K55" s="58">
        <v>0</v>
      </c>
      <c r="L55" s="58">
        <f t="shared" ref="L55:Q56" si="23">K55*1.03</f>
        <v>0</v>
      </c>
      <c r="M55" s="58">
        <f t="shared" si="23"/>
        <v>0</v>
      </c>
      <c r="N55" s="58">
        <f t="shared" si="23"/>
        <v>0</v>
      </c>
      <c r="O55" s="58">
        <f t="shared" si="23"/>
        <v>0</v>
      </c>
      <c r="P55" s="58">
        <f t="shared" si="23"/>
        <v>0</v>
      </c>
      <c r="Q55" s="58">
        <f t="shared" si="23"/>
        <v>0</v>
      </c>
      <c r="R55" s="7">
        <f t="shared" ref="R55:R58" si="24">SUM(K55:Q55)</f>
        <v>0</v>
      </c>
      <c r="S55" s="3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</row>
    <row r="56" spans="1:77" s="6" customFormat="1" ht="14.25" customHeight="1">
      <c r="A56" s="31">
        <v>5341</v>
      </c>
      <c r="B56" s="52" t="s">
        <v>128</v>
      </c>
      <c r="C56" s="3"/>
      <c r="D56" s="26"/>
      <c r="E56" s="26"/>
      <c r="F56" s="26"/>
      <c r="G56" s="26"/>
      <c r="H56" s="26"/>
      <c r="I56" s="26"/>
      <c r="J56" s="26"/>
      <c r="K56" s="58">
        <v>0</v>
      </c>
      <c r="L56" s="58">
        <f t="shared" si="23"/>
        <v>0</v>
      </c>
      <c r="M56" s="58">
        <f t="shared" si="23"/>
        <v>0</v>
      </c>
      <c r="N56" s="58">
        <f t="shared" si="23"/>
        <v>0</v>
      </c>
      <c r="O56" s="58">
        <f t="shared" si="23"/>
        <v>0</v>
      </c>
      <c r="P56" s="58">
        <f t="shared" si="23"/>
        <v>0</v>
      </c>
      <c r="Q56" s="58">
        <f t="shared" si="23"/>
        <v>0</v>
      </c>
      <c r="R56" s="7">
        <f t="shared" si="24"/>
        <v>0</v>
      </c>
      <c r="S56" s="3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</row>
    <row r="57" spans="1:77" s="6" customFormat="1" ht="14.25" customHeight="1">
      <c r="A57" s="31">
        <v>5340</v>
      </c>
      <c r="B57" s="52" t="s">
        <v>129</v>
      </c>
      <c r="C57" s="3"/>
      <c r="D57" s="26"/>
      <c r="E57" s="26"/>
      <c r="F57" s="26"/>
      <c r="G57" s="26"/>
      <c r="H57" s="26"/>
      <c r="I57" s="26"/>
      <c r="J57" s="26"/>
      <c r="K57" s="58">
        <v>0</v>
      </c>
      <c r="L57" s="58">
        <f t="shared" ref="L57:Q57" si="25">ROUND(K57*$D$110,0)</f>
        <v>0</v>
      </c>
      <c r="M57" s="58">
        <f t="shared" si="25"/>
        <v>0</v>
      </c>
      <c r="N57" s="58">
        <f t="shared" si="25"/>
        <v>0</v>
      </c>
      <c r="O57" s="58">
        <f t="shared" si="25"/>
        <v>0</v>
      </c>
      <c r="P57" s="58">
        <f t="shared" si="25"/>
        <v>0</v>
      </c>
      <c r="Q57" s="58">
        <f t="shared" si="25"/>
        <v>0</v>
      </c>
      <c r="R57" s="7">
        <f t="shared" si="24"/>
        <v>0</v>
      </c>
      <c r="S57" s="3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  <row r="58" spans="1:77" s="6" customFormat="1" ht="14.25" customHeight="1">
      <c r="A58" s="31"/>
      <c r="B58" s="52" t="s">
        <v>130</v>
      </c>
      <c r="C58" s="3"/>
      <c r="D58" s="26"/>
      <c r="E58" s="26"/>
      <c r="F58" s="26"/>
      <c r="G58" s="26"/>
      <c r="H58" s="26"/>
      <c r="I58" s="26"/>
      <c r="J58" s="26"/>
      <c r="K58" s="58">
        <v>0</v>
      </c>
      <c r="L58" s="58">
        <v>0</v>
      </c>
      <c r="M58" s="58">
        <f>ROUND(L58*$D$110,0)</f>
        <v>0</v>
      </c>
      <c r="N58" s="58">
        <f>ROUND(M58*$D$110,0)</f>
        <v>0</v>
      </c>
      <c r="O58" s="58">
        <f>ROUND(N58*$D$110,0)</f>
        <v>0</v>
      </c>
      <c r="P58" s="58">
        <f>ROUND(O58*$D$110,0)</f>
        <v>0</v>
      </c>
      <c r="Q58" s="58">
        <f>ROUND(P58*$D$110,0)</f>
        <v>0</v>
      </c>
      <c r="R58" s="7">
        <f t="shared" si="24"/>
        <v>0</v>
      </c>
      <c r="S58" s="3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 s="51" customFormat="1">
      <c r="A59" s="31"/>
      <c r="B59" s="54" t="s">
        <v>141</v>
      </c>
      <c r="C59" s="45"/>
      <c r="D59" s="46"/>
      <c r="E59" s="46"/>
      <c r="F59" s="46"/>
      <c r="G59" s="46"/>
      <c r="H59" s="46"/>
      <c r="I59" s="46"/>
      <c r="J59" s="46"/>
      <c r="K59" s="47">
        <f t="shared" ref="K59:Q59" si="26">SUM(K53:K58)</f>
        <v>0</v>
      </c>
      <c r="L59" s="47">
        <f t="shared" si="26"/>
        <v>0</v>
      </c>
      <c r="M59" s="47">
        <f t="shared" si="26"/>
        <v>0</v>
      </c>
      <c r="N59" s="47">
        <f t="shared" si="26"/>
        <v>0</v>
      </c>
      <c r="O59" s="47">
        <f t="shared" si="26"/>
        <v>0</v>
      </c>
      <c r="P59" s="47">
        <f t="shared" si="26"/>
        <v>0</v>
      </c>
      <c r="Q59" s="47">
        <f t="shared" si="26"/>
        <v>0</v>
      </c>
      <c r="R59" s="48">
        <f>SUM(K59:O59)</f>
        <v>0</v>
      </c>
      <c r="S59" s="50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</row>
    <row r="60" spans="1:77" s="51" customFormat="1">
      <c r="A60" s="31"/>
      <c r="B60" s="54"/>
      <c r="C60" s="45"/>
      <c r="D60" s="46"/>
      <c r="E60" s="46"/>
      <c r="F60" s="46"/>
      <c r="G60" s="46"/>
      <c r="H60" s="46"/>
      <c r="I60" s="46"/>
      <c r="J60" s="46"/>
      <c r="K60" s="55"/>
      <c r="L60" s="55"/>
      <c r="M60" s="55"/>
      <c r="N60" s="55"/>
      <c r="O60" s="55"/>
      <c r="P60" s="55"/>
      <c r="Q60" s="55"/>
      <c r="R60" s="55"/>
      <c r="S60" s="50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</row>
    <row r="61" spans="1:77" s="51" customFormat="1" ht="14.25" customHeight="1">
      <c r="A61" s="31"/>
      <c r="B61" s="45" t="s">
        <v>142</v>
      </c>
      <c r="C61" s="54"/>
      <c r="D61" s="54"/>
      <c r="E61" s="45"/>
      <c r="F61" s="45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55"/>
      <c r="S61" s="50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</row>
    <row r="62" spans="1:77" s="51" customFormat="1" ht="14.25" customHeight="1">
      <c r="A62" s="31"/>
      <c r="B62" s="54"/>
      <c r="C62" s="54"/>
      <c r="D62" s="45"/>
      <c r="E62" s="46"/>
      <c r="F62" s="46"/>
      <c r="G62" s="46"/>
      <c r="H62" s="46"/>
      <c r="I62" s="46"/>
      <c r="J62" s="46"/>
      <c r="K62" s="55"/>
      <c r="L62" s="55"/>
      <c r="M62" s="55"/>
      <c r="N62" s="55"/>
      <c r="O62" s="55"/>
      <c r="P62" s="55"/>
      <c r="Q62" s="55"/>
      <c r="R62" s="55"/>
      <c r="S62" s="50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</row>
    <row r="63" spans="1:77" s="51" customFormat="1" ht="14.25" customHeight="1">
      <c r="A63" s="31"/>
      <c r="B63" s="54"/>
      <c r="C63" s="17" t="s">
        <v>133</v>
      </c>
      <c r="D63" s="45"/>
      <c r="E63" s="46"/>
      <c r="F63" s="46"/>
      <c r="G63" s="46"/>
      <c r="H63" s="46"/>
      <c r="I63" s="46"/>
      <c r="J63" s="46"/>
      <c r="K63" s="55"/>
      <c r="L63" s="55"/>
      <c r="M63" s="55"/>
      <c r="N63" s="55"/>
      <c r="O63" s="55"/>
      <c r="P63" s="55"/>
      <c r="Q63" s="55"/>
      <c r="R63" s="55"/>
      <c r="S63" s="50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</row>
    <row r="64" spans="1:77" s="51" customFormat="1" ht="14.25" customHeight="1">
      <c r="A64" s="31"/>
      <c r="B64" s="54"/>
      <c r="C64" s="52" t="s">
        <v>72</v>
      </c>
      <c r="D64" s="45"/>
      <c r="E64" s="46"/>
      <c r="F64" s="46"/>
      <c r="G64" s="46"/>
      <c r="H64" s="46"/>
      <c r="I64" s="46"/>
      <c r="J64" s="46"/>
      <c r="K64" s="111">
        <v>0</v>
      </c>
      <c r="L64" s="58">
        <v>0</v>
      </c>
      <c r="M64" s="58">
        <f t="shared" ref="M64:Q65" si="27">ROUND(L64*$D$110,0)</f>
        <v>0</v>
      </c>
      <c r="N64" s="58">
        <f t="shared" si="27"/>
        <v>0</v>
      </c>
      <c r="O64" s="58">
        <f t="shared" si="27"/>
        <v>0</v>
      </c>
      <c r="P64" s="58">
        <f t="shared" si="27"/>
        <v>0</v>
      </c>
      <c r="Q64" s="58">
        <f t="shared" si="27"/>
        <v>0</v>
      </c>
      <c r="R64" s="7">
        <f>SUM(K64:Q64)</f>
        <v>0</v>
      </c>
      <c r="S64" s="50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</row>
    <row r="65" spans="1:77" s="51" customFormat="1" ht="14.25" customHeight="1">
      <c r="A65" s="31"/>
      <c r="B65" s="54"/>
      <c r="C65" s="52" t="s">
        <v>73</v>
      </c>
      <c r="D65" s="87"/>
      <c r="E65" s="46"/>
      <c r="F65" s="46"/>
      <c r="G65" s="46"/>
      <c r="H65" s="46"/>
      <c r="I65" s="46"/>
      <c r="J65" s="46"/>
      <c r="K65" s="112">
        <v>0</v>
      </c>
      <c r="L65" s="112">
        <v>0</v>
      </c>
      <c r="M65" s="112">
        <f t="shared" si="27"/>
        <v>0</v>
      </c>
      <c r="N65" s="112">
        <f t="shared" si="27"/>
        <v>0</v>
      </c>
      <c r="O65" s="112">
        <f t="shared" si="27"/>
        <v>0</v>
      </c>
      <c r="P65" s="112">
        <f t="shared" si="27"/>
        <v>0</v>
      </c>
      <c r="Q65" s="112">
        <f t="shared" si="27"/>
        <v>0</v>
      </c>
      <c r="R65" s="86">
        <f>SUM(K65:Q65)</f>
        <v>0</v>
      </c>
      <c r="S65" s="50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</row>
    <row r="66" spans="1:77" s="51" customFormat="1" ht="14.25" customHeight="1">
      <c r="A66" s="31"/>
      <c r="B66" s="54"/>
      <c r="C66" s="54" t="s">
        <v>74</v>
      </c>
      <c r="D66" s="45"/>
      <c r="E66" s="46"/>
      <c r="F66" s="46"/>
      <c r="G66" s="46"/>
      <c r="H66" s="46"/>
      <c r="I66" s="46"/>
      <c r="J66" s="46"/>
      <c r="K66" s="55">
        <f t="shared" ref="K66:Q66" si="28">SUM(K64:K65)</f>
        <v>0</v>
      </c>
      <c r="L66" s="55">
        <f t="shared" si="28"/>
        <v>0</v>
      </c>
      <c r="M66" s="55">
        <f t="shared" si="28"/>
        <v>0</v>
      </c>
      <c r="N66" s="55">
        <f t="shared" si="28"/>
        <v>0</v>
      </c>
      <c r="O66" s="55">
        <f t="shared" si="28"/>
        <v>0</v>
      </c>
      <c r="P66" s="55">
        <f t="shared" si="28"/>
        <v>0</v>
      </c>
      <c r="Q66" s="55">
        <f t="shared" si="28"/>
        <v>0</v>
      </c>
      <c r="R66" s="48">
        <f>SUM(K66:Q66)</f>
        <v>0</v>
      </c>
      <c r="S66" s="50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</row>
    <row r="67" spans="1:77" s="51" customFormat="1" ht="14.25" customHeight="1">
      <c r="A67" s="31"/>
      <c r="B67" s="54"/>
      <c r="C67" s="54"/>
      <c r="D67" s="45"/>
      <c r="E67" s="46"/>
      <c r="F67" s="46"/>
      <c r="G67" s="46"/>
      <c r="H67" s="46"/>
      <c r="I67" s="46"/>
      <c r="J67" s="46"/>
      <c r="K67" s="55"/>
      <c r="L67" s="55"/>
      <c r="M67" s="55"/>
      <c r="N67" s="55"/>
      <c r="O67" s="55"/>
      <c r="P67" s="55"/>
      <c r="Q67" s="55"/>
      <c r="R67" s="55"/>
      <c r="S67" s="50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</row>
    <row r="68" spans="1:77" s="51" customFormat="1" ht="14.25" customHeight="1">
      <c r="A68" s="31"/>
      <c r="B68" s="54"/>
      <c r="C68" s="17" t="s">
        <v>133</v>
      </c>
      <c r="D68" s="45"/>
      <c r="E68" s="46"/>
      <c r="F68" s="46"/>
      <c r="G68" s="46"/>
      <c r="H68" s="46"/>
      <c r="I68" s="46"/>
      <c r="J68" s="46"/>
      <c r="K68" s="55"/>
      <c r="L68" s="55"/>
      <c r="M68" s="55"/>
      <c r="N68" s="55"/>
      <c r="O68" s="55"/>
      <c r="P68" s="55"/>
      <c r="Q68" s="55"/>
      <c r="R68" s="55"/>
      <c r="S68" s="50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</row>
    <row r="69" spans="1:77" s="51" customFormat="1" ht="14.25" customHeight="1">
      <c r="A69" s="31"/>
      <c r="B69" s="54"/>
      <c r="C69" s="52" t="s">
        <v>72</v>
      </c>
      <c r="D69" s="45"/>
      <c r="E69" s="46"/>
      <c r="F69" s="46"/>
      <c r="G69" s="46"/>
      <c r="H69" s="46"/>
      <c r="I69" s="46"/>
      <c r="J69" s="46"/>
      <c r="K69" s="111">
        <v>0</v>
      </c>
      <c r="L69" s="58">
        <v>0</v>
      </c>
      <c r="M69" s="58">
        <f t="shared" ref="M69:Q70" si="29">ROUND(L69*$D$110,0)</f>
        <v>0</v>
      </c>
      <c r="N69" s="58">
        <f t="shared" si="29"/>
        <v>0</v>
      </c>
      <c r="O69" s="58">
        <f t="shared" si="29"/>
        <v>0</v>
      </c>
      <c r="P69" s="58">
        <f t="shared" si="29"/>
        <v>0</v>
      </c>
      <c r="Q69" s="58">
        <f t="shared" si="29"/>
        <v>0</v>
      </c>
      <c r="R69" s="7">
        <f>SUM(K69:Q69)</f>
        <v>0</v>
      </c>
      <c r="S69" s="50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</row>
    <row r="70" spans="1:77" s="51" customFormat="1" ht="14.25" customHeight="1">
      <c r="A70" s="31"/>
      <c r="B70" s="54"/>
      <c r="C70" s="52" t="s">
        <v>73</v>
      </c>
      <c r="D70" s="87"/>
      <c r="E70" s="46"/>
      <c r="F70" s="46"/>
      <c r="G70" s="46"/>
      <c r="H70" s="46"/>
      <c r="I70" s="46"/>
      <c r="J70" s="46"/>
      <c r="K70" s="112">
        <v>0</v>
      </c>
      <c r="L70" s="112">
        <v>0</v>
      </c>
      <c r="M70" s="112">
        <f t="shared" si="29"/>
        <v>0</v>
      </c>
      <c r="N70" s="112">
        <f t="shared" si="29"/>
        <v>0</v>
      </c>
      <c r="O70" s="112">
        <f t="shared" si="29"/>
        <v>0</v>
      </c>
      <c r="P70" s="112">
        <f t="shared" si="29"/>
        <v>0</v>
      </c>
      <c r="Q70" s="112">
        <f t="shared" si="29"/>
        <v>0</v>
      </c>
      <c r="R70" s="86">
        <f>SUM(K70:Q70)</f>
        <v>0</v>
      </c>
      <c r="S70" s="50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</row>
    <row r="71" spans="1:77" s="51" customFormat="1" ht="14.25" customHeight="1">
      <c r="A71" s="31"/>
      <c r="B71" s="54"/>
      <c r="C71" s="54" t="s">
        <v>74</v>
      </c>
      <c r="D71" s="45"/>
      <c r="E71" s="46"/>
      <c r="F71" s="46"/>
      <c r="G71" s="46"/>
      <c r="H71" s="46"/>
      <c r="I71" s="46"/>
      <c r="J71" s="46"/>
      <c r="K71" s="55">
        <f t="shared" ref="K71:Q71" si="30">SUM(K69:K70)</f>
        <v>0</v>
      </c>
      <c r="L71" s="55">
        <f t="shared" si="30"/>
        <v>0</v>
      </c>
      <c r="M71" s="55">
        <f t="shared" si="30"/>
        <v>0</v>
      </c>
      <c r="N71" s="55">
        <f t="shared" si="30"/>
        <v>0</v>
      </c>
      <c r="O71" s="55">
        <f t="shared" si="30"/>
        <v>0</v>
      </c>
      <c r="P71" s="55">
        <f t="shared" si="30"/>
        <v>0</v>
      </c>
      <c r="Q71" s="55">
        <f t="shared" si="30"/>
        <v>0</v>
      </c>
      <c r="R71" s="48">
        <f>SUM(K71:Q71)</f>
        <v>0</v>
      </c>
      <c r="S71" s="50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</row>
    <row r="72" spans="1:77" s="51" customFormat="1" ht="14.25" customHeight="1">
      <c r="A72" s="31"/>
      <c r="B72" s="54"/>
      <c r="C72" s="54"/>
      <c r="D72" s="45"/>
      <c r="E72" s="46"/>
      <c r="F72" s="46"/>
      <c r="G72" s="46"/>
      <c r="H72" s="46"/>
      <c r="I72" s="46"/>
      <c r="J72" s="46"/>
      <c r="K72" s="55"/>
      <c r="L72" s="55"/>
      <c r="M72" s="55"/>
      <c r="N72" s="55"/>
      <c r="O72" s="55"/>
      <c r="P72" s="55"/>
      <c r="Q72" s="55"/>
      <c r="R72" s="55"/>
      <c r="S72" s="50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</row>
    <row r="73" spans="1:77" s="51" customFormat="1" ht="14.25" customHeight="1">
      <c r="A73" s="31"/>
      <c r="B73" s="54"/>
      <c r="C73" s="17" t="s">
        <v>133</v>
      </c>
      <c r="D73" s="45"/>
      <c r="E73" s="46"/>
      <c r="F73" s="46"/>
      <c r="G73" s="46"/>
      <c r="H73" s="46"/>
      <c r="I73" s="46"/>
      <c r="J73" s="46"/>
      <c r="K73" s="55"/>
      <c r="L73" s="55"/>
      <c r="M73" s="55"/>
      <c r="N73" s="55"/>
      <c r="O73" s="55"/>
      <c r="P73" s="55"/>
      <c r="Q73" s="55"/>
      <c r="R73" s="55"/>
      <c r="S73" s="50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</row>
    <row r="74" spans="1:77" s="51" customFormat="1" ht="14.25" customHeight="1">
      <c r="A74" s="31"/>
      <c r="B74" s="54"/>
      <c r="C74" s="52" t="s">
        <v>72</v>
      </c>
      <c r="D74" s="45"/>
      <c r="E74" s="46"/>
      <c r="F74" s="46"/>
      <c r="G74" s="46"/>
      <c r="H74" s="46"/>
      <c r="I74" s="46"/>
      <c r="J74" s="46"/>
      <c r="K74" s="111">
        <v>0</v>
      </c>
      <c r="L74" s="58">
        <v>0</v>
      </c>
      <c r="M74" s="58">
        <f t="shared" ref="M74:Q75" si="31">ROUND(L74*$D$110,0)</f>
        <v>0</v>
      </c>
      <c r="N74" s="58">
        <f t="shared" si="31"/>
        <v>0</v>
      </c>
      <c r="O74" s="58">
        <f t="shared" si="31"/>
        <v>0</v>
      </c>
      <c r="P74" s="58">
        <f t="shared" si="31"/>
        <v>0</v>
      </c>
      <c r="Q74" s="58">
        <f t="shared" si="31"/>
        <v>0</v>
      </c>
      <c r="R74" s="7">
        <f>SUM(K74:Q74)</f>
        <v>0</v>
      </c>
      <c r="S74" s="50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</row>
    <row r="75" spans="1:77" s="51" customFormat="1" ht="14.25" customHeight="1">
      <c r="A75" s="31"/>
      <c r="B75" s="54"/>
      <c r="C75" s="52" t="s">
        <v>73</v>
      </c>
      <c r="D75" s="87"/>
      <c r="E75" s="46"/>
      <c r="F75" s="46"/>
      <c r="G75" s="46"/>
      <c r="H75" s="46"/>
      <c r="I75" s="46"/>
      <c r="J75" s="46"/>
      <c r="K75" s="112">
        <v>0</v>
      </c>
      <c r="L75" s="112">
        <v>0</v>
      </c>
      <c r="M75" s="112">
        <f t="shared" si="31"/>
        <v>0</v>
      </c>
      <c r="N75" s="112">
        <f t="shared" si="31"/>
        <v>0</v>
      </c>
      <c r="O75" s="112">
        <f t="shared" si="31"/>
        <v>0</v>
      </c>
      <c r="P75" s="112">
        <f t="shared" si="31"/>
        <v>0</v>
      </c>
      <c r="Q75" s="112">
        <f t="shared" si="31"/>
        <v>0</v>
      </c>
      <c r="R75" s="86">
        <f>SUM(K75:Q75)</f>
        <v>0</v>
      </c>
      <c r="S75" s="50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</row>
    <row r="76" spans="1:77" s="51" customFormat="1" ht="14.25" customHeight="1">
      <c r="A76" s="31"/>
      <c r="B76" s="54"/>
      <c r="C76" s="54" t="s">
        <v>74</v>
      </c>
      <c r="D76" s="45"/>
      <c r="E76" s="46"/>
      <c r="F76" s="46"/>
      <c r="G76" s="46"/>
      <c r="H76" s="46"/>
      <c r="I76" s="46"/>
      <c r="J76" s="46"/>
      <c r="K76" s="55">
        <f t="shared" ref="K76:Q76" si="32">SUM(K74:K75)</f>
        <v>0</v>
      </c>
      <c r="L76" s="55">
        <f t="shared" si="32"/>
        <v>0</v>
      </c>
      <c r="M76" s="55">
        <f t="shared" si="32"/>
        <v>0</v>
      </c>
      <c r="N76" s="55">
        <f t="shared" si="32"/>
        <v>0</v>
      </c>
      <c r="O76" s="55">
        <f t="shared" si="32"/>
        <v>0</v>
      </c>
      <c r="P76" s="55">
        <f t="shared" si="32"/>
        <v>0</v>
      </c>
      <c r="Q76" s="55">
        <f t="shared" si="32"/>
        <v>0</v>
      </c>
      <c r="R76" s="48">
        <f>SUM(K76:Q76)</f>
        <v>0</v>
      </c>
      <c r="S76" s="50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</row>
    <row r="77" spans="1:77" s="51" customFormat="1" ht="14.25" customHeight="1">
      <c r="A77" s="31"/>
      <c r="B77" s="54"/>
      <c r="C77" s="54"/>
      <c r="D77" s="45"/>
      <c r="E77" s="46"/>
      <c r="F77" s="46"/>
      <c r="G77" s="46"/>
      <c r="H77" s="46"/>
      <c r="I77" s="46"/>
      <c r="J77" s="46"/>
      <c r="K77" s="55"/>
      <c r="L77" s="55"/>
      <c r="M77" s="55"/>
      <c r="N77" s="55"/>
      <c r="O77" s="55"/>
      <c r="P77" s="55"/>
      <c r="Q77" s="55"/>
      <c r="R77" s="55"/>
      <c r="S77" s="50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</row>
    <row r="78" spans="1:77" s="51" customFormat="1" ht="14.25" customHeight="1">
      <c r="A78" s="31"/>
      <c r="B78" s="54"/>
      <c r="C78" s="45"/>
      <c r="D78" s="46"/>
      <c r="E78" s="46"/>
      <c r="F78" s="46"/>
      <c r="G78" s="46"/>
      <c r="H78" s="46"/>
      <c r="I78" s="46"/>
      <c r="J78" s="46"/>
      <c r="K78" s="55"/>
      <c r="L78" s="55"/>
      <c r="M78" s="55"/>
      <c r="N78" s="55"/>
      <c r="O78" s="55"/>
      <c r="P78" s="55"/>
      <c r="Q78" s="55"/>
      <c r="R78" s="55"/>
      <c r="S78" s="50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</row>
    <row r="79" spans="1:77" s="51" customFormat="1" ht="15.75" customHeight="1">
      <c r="A79" s="31"/>
      <c r="B79" s="45" t="s">
        <v>75</v>
      </c>
      <c r="C79" s="45"/>
      <c r="D79" s="46"/>
      <c r="E79" s="46"/>
      <c r="F79" s="46"/>
      <c r="G79" s="46"/>
      <c r="H79" s="46"/>
      <c r="I79" s="46"/>
      <c r="J79" s="46"/>
      <c r="K79" s="55">
        <f t="shared" ref="K79:Q79" si="33">K27+K35+K40+K47+K51+K59+K66+K71+K76</f>
        <v>0</v>
      </c>
      <c r="L79" s="55">
        <f t="shared" si="33"/>
        <v>0</v>
      </c>
      <c r="M79" s="55">
        <f t="shared" si="33"/>
        <v>0</v>
      </c>
      <c r="N79" s="55">
        <f t="shared" si="33"/>
        <v>0</v>
      </c>
      <c r="O79" s="55">
        <f t="shared" si="33"/>
        <v>0</v>
      </c>
      <c r="P79" s="55">
        <f t="shared" si="33"/>
        <v>0</v>
      </c>
      <c r="Q79" s="55">
        <f t="shared" si="33"/>
        <v>0</v>
      </c>
      <c r="R79" s="7">
        <f>SUM(K79:Q79)</f>
        <v>0</v>
      </c>
      <c r="S79" s="50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</row>
    <row r="80" spans="1:77" s="75" customFormat="1" ht="15" customHeight="1">
      <c r="A80" s="74"/>
      <c r="B80" s="45" t="s">
        <v>73</v>
      </c>
      <c r="C80" s="76"/>
      <c r="D80" s="77"/>
      <c r="E80" s="78"/>
      <c r="F80" s="78"/>
      <c r="G80" s="78"/>
      <c r="H80" s="78"/>
      <c r="I80" s="78"/>
      <c r="J80" s="78"/>
      <c r="K80" s="79">
        <f t="shared" ref="K80:Q80" si="34">K100</f>
        <v>0</v>
      </c>
      <c r="L80" s="79">
        <f t="shared" si="34"/>
        <v>0</v>
      </c>
      <c r="M80" s="79">
        <f t="shared" si="34"/>
        <v>0</v>
      </c>
      <c r="N80" s="79">
        <f t="shared" si="34"/>
        <v>0</v>
      </c>
      <c r="O80" s="79">
        <f t="shared" si="34"/>
        <v>0</v>
      </c>
      <c r="P80" s="79">
        <f t="shared" si="34"/>
        <v>0</v>
      </c>
      <c r="Q80" s="79">
        <f t="shared" si="34"/>
        <v>0</v>
      </c>
      <c r="R80" s="86">
        <f>SUM(K80:Q80)</f>
        <v>0</v>
      </c>
      <c r="S80" s="6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</row>
    <row r="81" spans="1:77" s="6" customFormat="1">
      <c r="A81" s="59">
        <v>4600</v>
      </c>
      <c r="B81" s="18" t="s">
        <v>76</v>
      </c>
      <c r="C81" s="3"/>
      <c r="D81" s="26"/>
      <c r="E81" s="26"/>
      <c r="F81" s="26"/>
      <c r="G81" s="26"/>
      <c r="H81" s="26"/>
      <c r="I81" s="26"/>
      <c r="J81" s="26"/>
      <c r="K81" s="60">
        <f t="shared" ref="K81:Q81" si="35">K79+K80</f>
        <v>0</v>
      </c>
      <c r="L81" s="60">
        <f t="shared" si="35"/>
        <v>0</v>
      </c>
      <c r="M81" s="60">
        <f t="shared" si="35"/>
        <v>0</v>
      </c>
      <c r="N81" s="60">
        <f t="shared" si="35"/>
        <v>0</v>
      </c>
      <c r="O81" s="60">
        <f t="shared" si="35"/>
        <v>0</v>
      </c>
      <c r="P81" s="60">
        <f t="shared" si="35"/>
        <v>0</v>
      </c>
      <c r="Q81" s="60">
        <f t="shared" si="35"/>
        <v>0</v>
      </c>
      <c r="R81" s="48">
        <f>SUM(K81:Q81)</f>
        <v>0</v>
      </c>
      <c r="S81" s="35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</row>
    <row r="82" spans="1:77" s="6" customFormat="1">
      <c r="A82" s="44"/>
      <c r="B82" s="18"/>
      <c r="C82" s="3"/>
      <c r="D82" s="26"/>
      <c r="E82" s="26"/>
      <c r="F82" s="26"/>
      <c r="G82" s="26"/>
      <c r="H82" s="26"/>
      <c r="I82" s="26"/>
      <c r="J82" s="26"/>
      <c r="K82" s="72"/>
      <c r="L82" s="72"/>
      <c r="M82" s="72"/>
      <c r="N82" s="72"/>
      <c r="O82" s="72"/>
      <c r="P82" s="72"/>
      <c r="Q82" s="72"/>
      <c r="R82" s="55"/>
      <c r="S82" s="35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</row>
    <row r="83" spans="1:77" s="6" customFormat="1">
      <c r="A83" s="44"/>
      <c r="B83" s="18"/>
      <c r="C83" s="3"/>
      <c r="D83" s="26"/>
      <c r="E83" s="26"/>
      <c r="F83" s="26"/>
      <c r="G83" s="26"/>
      <c r="H83" s="26"/>
      <c r="I83" s="26"/>
      <c r="J83" s="26"/>
      <c r="K83" s="72"/>
      <c r="L83" s="72"/>
      <c r="M83" s="72"/>
      <c r="N83" s="72"/>
      <c r="O83" s="72"/>
      <c r="P83" s="72"/>
      <c r="Q83" s="72"/>
      <c r="R83" s="55"/>
      <c r="S83" s="35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</row>
    <row r="84" spans="1:77" s="6" customFormat="1">
      <c r="A84" s="44"/>
      <c r="B84" s="18"/>
      <c r="C84" s="3"/>
      <c r="D84" s="26"/>
      <c r="E84" s="26"/>
      <c r="F84" s="26"/>
      <c r="G84" s="26"/>
      <c r="H84" s="26"/>
      <c r="I84" s="26"/>
      <c r="J84" s="26"/>
      <c r="K84" s="72"/>
      <c r="L84" s="72"/>
      <c r="M84" s="72"/>
      <c r="N84" s="72"/>
      <c r="O84" s="72"/>
      <c r="P84" s="72"/>
      <c r="Q84" s="72"/>
      <c r="R84" s="55"/>
      <c r="S84" s="35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</row>
    <row r="85" spans="1:77" s="6" customFormat="1">
      <c r="A85" s="1"/>
      <c r="C85" s="3"/>
      <c r="D85" s="26"/>
      <c r="E85" s="26"/>
      <c r="F85" s="26"/>
      <c r="G85" s="26"/>
      <c r="H85" s="68"/>
      <c r="I85" s="26"/>
      <c r="J85" s="68"/>
      <c r="K85" s="69"/>
      <c r="L85" s="69"/>
      <c r="M85" s="69"/>
      <c r="N85" s="69"/>
      <c r="O85" s="69"/>
      <c r="P85" s="69"/>
      <c r="Q85" s="69"/>
      <c r="R85" s="69"/>
      <c r="S85" s="35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</row>
    <row r="86" spans="1:77" s="6" customFormat="1">
      <c r="A86" s="1"/>
      <c r="C86" s="3"/>
      <c r="D86" s="26"/>
      <c r="E86" s="26"/>
      <c r="F86" s="26"/>
      <c r="G86" s="26"/>
      <c r="H86" s="73"/>
      <c r="I86" s="26"/>
      <c r="J86" s="73"/>
      <c r="K86" s="58"/>
      <c r="L86" s="58"/>
      <c r="M86" s="58"/>
      <c r="N86" s="58"/>
      <c r="O86" s="58"/>
      <c r="P86" s="58"/>
      <c r="Q86" s="58"/>
      <c r="R86" s="58"/>
      <c r="S86" s="35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</row>
    <row r="87" spans="1:77" s="6" customFormat="1">
      <c r="A87" s="1"/>
      <c r="C87" s="3"/>
      <c r="D87" s="26"/>
      <c r="E87" s="26"/>
      <c r="F87" s="11" t="s">
        <v>79</v>
      </c>
      <c r="H87" s="10"/>
      <c r="J87" s="10"/>
      <c r="K87" s="7">
        <f t="shared" ref="K87:Q87" si="36">K79</f>
        <v>0</v>
      </c>
      <c r="L87" s="7">
        <f t="shared" si="36"/>
        <v>0</v>
      </c>
      <c r="M87" s="7">
        <f t="shared" si="36"/>
        <v>0</v>
      </c>
      <c r="N87" s="7">
        <f t="shared" si="36"/>
        <v>0</v>
      </c>
      <c r="O87" s="7">
        <f t="shared" si="36"/>
        <v>0</v>
      </c>
      <c r="P87" s="7">
        <f t="shared" si="36"/>
        <v>0</v>
      </c>
      <c r="Q87" s="7">
        <f t="shared" si="36"/>
        <v>0</v>
      </c>
      <c r="R87" s="7">
        <f>R79</f>
        <v>0</v>
      </c>
      <c r="S87" s="35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</row>
    <row r="88" spans="1:77" s="6" customFormat="1">
      <c r="A88" s="1"/>
      <c r="C88" s="3"/>
      <c r="D88" s="26"/>
      <c r="E88" s="26"/>
      <c r="F88" s="3" t="s">
        <v>80</v>
      </c>
      <c r="H88" s="10"/>
      <c r="J88" s="10"/>
      <c r="K88" s="7"/>
      <c r="L88" s="7"/>
      <c r="M88" s="7"/>
      <c r="N88" s="7"/>
      <c r="O88" s="7"/>
      <c r="P88" s="7"/>
      <c r="Q88" s="7"/>
      <c r="R88" s="7"/>
      <c r="S88" s="35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</row>
    <row r="89" spans="1:77" s="6" customFormat="1">
      <c r="A89" s="1"/>
      <c r="C89" s="3"/>
      <c r="D89" s="26"/>
      <c r="E89" s="26"/>
      <c r="F89" s="10"/>
      <c r="G89" s="52" t="s">
        <v>63</v>
      </c>
      <c r="H89" s="10"/>
      <c r="I89" s="52"/>
      <c r="J89" s="10"/>
      <c r="K89" s="7">
        <f t="shared" ref="K89:R89" si="37">-K40</f>
        <v>0</v>
      </c>
      <c r="L89" s="7">
        <f t="shared" si="37"/>
        <v>0</v>
      </c>
      <c r="M89" s="7">
        <f t="shared" si="37"/>
        <v>0</v>
      </c>
      <c r="N89" s="7">
        <f t="shared" si="37"/>
        <v>0</v>
      </c>
      <c r="O89" s="7">
        <f t="shared" si="37"/>
        <v>0</v>
      </c>
      <c r="P89" s="7">
        <f t="shared" si="37"/>
        <v>0</v>
      </c>
      <c r="Q89" s="7">
        <f t="shared" si="37"/>
        <v>0</v>
      </c>
      <c r="R89" s="7">
        <f t="shared" si="37"/>
        <v>0</v>
      </c>
      <c r="S89" s="35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</row>
    <row r="90" spans="1:77" s="6" customFormat="1">
      <c r="A90" s="1"/>
      <c r="C90" s="3"/>
      <c r="D90" s="26"/>
      <c r="E90" s="26"/>
      <c r="F90" s="10"/>
      <c r="G90" s="3" t="s">
        <v>81</v>
      </c>
      <c r="H90" s="10"/>
      <c r="I90" s="3"/>
      <c r="J90" s="10"/>
      <c r="K90" s="7">
        <f t="shared" ref="K90:Q90" si="38">-(K66)</f>
        <v>0</v>
      </c>
      <c r="L90" s="7">
        <f t="shared" si="38"/>
        <v>0</v>
      </c>
      <c r="M90" s="7">
        <f t="shared" si="38"/>
        <v>0</v>
      </c>
      <c r="N90" s="7">
        <f t="shared" si="38"/>
        <v>0</v>
      </c>
      <c r="O90" s="7">
        <f t="shared" si="38"/>
        <v>0</v>
      </c>
      <c r="P90" s="7">
        <f t="shared" si="38"/>
        <v>0</v>
      </c>
      <c r="Q90" s="7">
        <f t="shared" si="38"/>
        <v>0</v>
      </c>
      <c r="R90" s="7">
        <f>-R41</f>
        <v>0</v>
      </c>
      <c r="S90" s="35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</row>
    <row r="91" spans="1:77" s="6" customFormat="1">
      <c r="A91" s="1"/>
      <c r="C91" s="3"/>
      <c r="D91" s="26"/>
      <c r="E91" s="26"/>
      <c r="F91" s="10"/>
      <c r="G91" s="3" t="s">
        <v>82</v>
      </c>
      <c r="H91" s="10"/>
      <c r="I91" s="3"/>
      <c r="J91" s="10"/>
      <c r="K91" s="7">
        <f t="shared" ref="K91:R92" si="39">-K54</f>
        <v>0</v>
      </c>
      <c r="L91" s="7">
        <f t="shared" si="39"/>
        <v>0</v>
      </c>
      <c r="M91" s="7">
        <f t="shared" si="39"/>
        <v>0</v>
      </c>
      <c r="N91" s="7">
        <f t="shared" si="39"/>
        <v>0</v>
      </c>
      <c r="O91" s="7">
        <f t="shared" si="39"/>
        <v>0</v>
      </c>
      <c r="P91" s="7">
        <f t="shared" si="39"/>
        <v>0</v>
      </c>
      <c r="Q91" s="7">
        <f t="shared" si="39"/>
        <v>0</v>
      </c>
      <c r="R91" s="7">
        <f t="shared" si="39"/>
        <v>0</v>
      </c>
      <c r="S91" s="35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</row>
    <row r="92" spans="1:77" s="6" customFormat="1">
      <c r="A92" s="1"/>
      <c r="C92" s="3"/>
      <c r="D92" s="26"/>
      <c r="E92" s="26"/>
      <c r="F92" s="10"/>
      <c r="G92" s="3" t="s">
        <v>83</v>
      </c>
      <c r="H92" s="10"/>
      <c r="I92" s="3"/>
      <c r="J92" s="10"/>
      <c r="K92" s="7">
        <f t="shared" si="39"/>
        <v>0</v>
      </c>
      <c r="L92" s="7">
        <f t="shared" si="39"/>
        <v>0</v>
      </c>
      <c r="M92" s="7">
        <f t="shared" si="39"/>
        <v>0</v>
      </c>
      <c r="N92" s="7">
        <f t="shared" si="39"/>
        <v>0</v>
      </c>
      <c r="O92" s="7">
        <f t="shared" si="39"/>
        <v>0</v>
      </c>
      <c r="P92" s="7">
        <f t="shared" si="39"/>
        <v>0</v>
      </c>
      <c r="Q92" s="7">
        <f t="shared" si="39"/>
        <v>0</v>
      </c>
      <c r="R92" s="7">
        <f t="shared" si="39"/>
        <v>0</v>
      </c>
      <c r="S92" s="35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</row>
    <row r="93" spans="1:77" s="6" customFormat="1">
      <c r="A93" s="1"/>
      <c r="C93" s="3"/>
      <c r="D93" s="26"/>
      <c r="E93" s="26"/>
      <c r="F93" s="3" t="s">
        <v>84</v>
      </c>
      <c r="G93" s="10"/>
      <c r="H93" s="10"/>
      <c r="I93" s="10"/>
      <c r="J93" s="10"/>
      <c r="K93" s="7"/>
      <c r="L93" s="7"/>
      <c r="M93" s="7"/>
      <c r="N93" s="7"/>
      <c r="O93" s="7"/>
      <c r="P93" s="7"/>
      <c r="Q93" s="7"/>
      <c r="R93" s="7"/>
      <c r="S93" s="35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</row>
    <row r="94" spans="1:77" s="6" customFormat="1">
      <c r="A94" s="1"/>
      <c r="C94" s="3"/>
      <c r="D94" s="26"/>
      <c r="E94" s="26"/>
      <c r="F94" s="10"/>
      <c r="G94" s="10" t="s">
        <v>85</v>
      </c>
      <c r="H94" s="10"/>
      <c r="I94" s="10"/>
      <c r="J94" s="10"/>
      <c r="K94" s="7"/>
      <c r="L94" s="7"/>
      <c r="M94" s="7"/>
      <c r="N94" s="7"/>
      <c r="O94" s="7"/>
      <c r="P94" s="7"/>
      <c r="Q94" s="7"/>
      <c r="R94" s="7"/>
      <c r="S94" s="35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</row>
    <row r="95" spans="1:77" s="6" customFormat="1">
      <c r="A95" s="1"/>
      <c r="C95" s="3"/>
      <c r="D95" s="26"/>
      <c r="E95" s="26"/>
      <c r="F95" s="10"/>
      <c r="G95" s="10" t="s">
        <v>86</v>
      </c>
      <c r="H95" s="10"/>
      <c r="I95" s="10"/>
      <c r="J95" s="10"/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35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</row>
    <row r="96" spans="1:77" s="6" customFormat="1">
      <c r="A96" s="1"/>
      <c r="C96" s="3"/>
      <c r="D96" s="26"/>
      <c r="E96" s="26"/>
      <c r="F96" s="10"/>
      <c r="G96" s="22"/>
      <c r="H96" s="10"/>
      <c r="I96" s="22"/>
      <c r="J96" s="10"/>
      <c r="K96" s="7"/>
      <c r="L96" s="7"/>
      <c r="M96" s="7"/>
      <c r="N96" s="7"/>
      <c r="O96" s="7"/>
      <c r="P96" s="7"/>
      <c r="Q96" s="7"/>
      <c r="R96" s="7"/>
      <c r="S96" s="35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</row>
    <row r="97" spans="1:77" s="6" customFormat="1">
      <c r="A97" s="1"/>
      <c r="C97" s="3"/>
      <c r="D97" s="26"/>
      <c r="E97" s="26"/>
      <c r="F97" s="10"/>
      <c r="G97" s="10"/>
      <c r="H97" s="10"/>
      <c r="I97" s="10"/>
      <c r="J97" s="10"/>
      <c r="K97" s="58"/>
      <c r="L97" s="58"/>
      <c r="M97" s="58"/>
      <c r="N97" s="58"/>
      <c r="O97" s="58"/>
      <c r="P97" s="58"/>
      <c r="Q97" s="58"/>
      <c r="R97" s="58"/>
      <c r="S97" s="35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</row>
    <row r="98" spans="1:77" s="6" customFormat="1">
      <c r="A98" s="1"/>
      <c r="C98" s="3"/>
      <c r="D98" s="26"/>
      <c r="E98" s="26"/>
      <c r="F98" s="10"/>
      <c r="G98" s="10"/>
      <c r="H98" s="10"/>
      <c r="I98" s="10"/>
      <c r="J98" s="10"/>
      <c r="K98" s="7"/>
      <c r="L98" s="7"/>
      <c r="M98" s="7"/>
      <c r="N98" s="7"/>
      <c r="O98" s="7"/>
      <c r="P98" s="7"/>
      <c r="Q98" s="7"/>
      <c r="R98" s="7"/>
      <c r="S98" s="35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</row>
    <row r="99" spans="1:77" s="6" customFormat="1">
      <c r="A99" s="1"/>
      <c r="C99" s="3"/>
      <c r="D99" s="26"/>
      <c r="E99" s="26"/>
      <c r="F99" s="3" t="s">
        <v>87</v>
      </c>
      <c r="G99" s="10"/>
      <c r="H99" s="10"/>
      <c r="I99" s="10"/>
      <c r="J99" s="10"/>
      <c r="K99" s="7">
        <f t="shared" ref="K99:R99" si="40">SUM(K87:K98)</f>
        <v>0</v>
      </c>
      <c r="L99" s="7">
        <f t="shared" si="40"/>
        <v>0</v>
      </c>
      <c r="M99" s="7">
        <f t="shared" si="40"/>
        <v>0</v>
      </c>
      <c r="N99" s="7">
        <f t="shared" si="40"/>
        <v>0</v>
      </c>
      <c r="O99" s="7">
        <f t="shared" si="40"/>
        <v>0</v>
      </c>
      <c r="P99" s="7">
        <f t="shared" si="40"/>
        <v>0</v>
      </c>
      <c r="Q99" s="7">
        <f t="shared" si="40"/>
        <v>0</v>
      </c>
      <c r="R99" s="7">
        <f t="shared" si="40"/>
        <v>0</v>
      </c>
      <c r="S99" s="35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</row>
    <row r="100" spans="1:77" s="6" customFormat="1">
      <c r="A100" s="1"/>
      <c r="B100" s="61"/>
      <c r="C100" s="3"/>
      <c r="D100" s="26"/>
      <c r="E100" s="26"/>
      <c r="G100" s="10"/>
      <c r="H100" s="84"/>
      <c r="I100" s="10"/>
      <c r="J100" s="84"/>
      <c r="K100" s="7">
        <f>K99*$K$101</f>
        <v>0</v>
      </c>
      <c r="L100" s="7">
        <f>L99*$L$101</f>
        <v>0</v>
      </c>
      <c r="M100" s="7">
        <f>M99*$M$101</f>
        <v>0</v>
      </c>
      <c r="N100" s="7">
        <f>N99*$N$101</f>
        <v>0</v>
      </c>
      <c r="O100" s="7">
        <f>O99*$O$101</f>
        <v>0</v>
      </c>
      <c r="P100" s="7">
        <f>P99*$N$101</f>
        <v>0</v>
      </c>
      <c r="Q100" s="7">
        <f>Q99*$O$101</f>
        <v>0</v>
      </c>
      <c r="R100" s="7">
        <f>R99*$H$100</f>
        <v>0</v>
      </c>
      <c r="S100" s="35"/>
      <c r="T100" s="9"/>
      <c r="U100" s="9"/>
      <c r="V100" s="9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</row>
    <row r="101" spans="1:77" s="6" customFormat="1">
      <c r="A101" s="1"/>
      <c r="C101" s="3"/>
      <c r="D101" s="10"/>
      <c r="E101" s="10"/>
      <c r="F101" s="10" t="s">
        <v>88</v>
      </c>
      <c r="G101" s="10"/>
      <c r="H101" s="10"/>
      <c r="I101" s="10"/>
      <c r="J101" s="10"/>
      <c r="K101" s="121">
        <v>0.625</v>
      </c>
      <c r="L101" s="121">
        <v>0.625</v>
      </c>
      <c r="M101" s="121">
        <v>0.625</v>
      </c>
      <c r="N101" s="121">
        <v>0.625</v>
      </c>
      <c r="O101" s="121">
        <v>0.625</v>
      </c>
      <c r="P101" s="121">
        <v>0.625</v>
      </c>
      <c r="Q101" s="121">
        <v>0.625</v>
      </c>
      <c r="R101" s="7">
        <f>R100-R80</f>
        <v>0</v>
      </c>
      <c r="S101" s="35"/>
      <c r="T101" s="9"/>
      <c r="U101" s="9"/>
      <c r="V101" s="9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</row>
    <row r="102" spans="1:77" s="6" customFormat="1">
      <c r="A102" s="1"/>
      <c r="C102" s="3"/>
      <c r="D102" s="10"/>
      <c r="E102" s="10"/>
      <c r="F102" s="10"/>
      <c r="G102" s="10"/>
      <c r="H102" s="10"/>
      <c r="I102" s="10"/>
      <c r="J102" s="10"/>
      <c r="K102" s="122"/>
      <c r="L102" s="122"/>
      <c r="M102" s="122"/>
      <c r="N102" s="122"/>
      <c r="O102" s="122"/>
      <c r="P102" s="122"/>
      <c r="Q102" s="122"/>
      <c r="R102" s="7"/>
      <c r="S102" s="35"/>
      <c r="T102" s="9"/>
      <c r="U102" s="9"/>
      <c r="V102" s="9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</row>
    <row r="103" spans="1:77" s="6" customFormat="1">
      <c r="A103" s="1"/>
      <c r="C103" s="3"/>
      <c r="D103" s="10"/>
      <c r="E103" s="10"/>
      <c r="F103" s="10"/>
      <c r="G103" s="123"/>
      <c r="H103" s="124"/>
      <c r="I103" s="123"/>
      <c r="J103" s="124"/>
      <c r="K103" s="7"/>
      <c r="L103" s="7"/>
      <c r="M103" s="7"/>
      <c r="N103" s="7"/>
      <c r="O103" s="7"/>
      <c r="P103" s="7"/>
      <c r="Q103" s="7"/>
      <c r="R103" s="7"/>
      <c r="S103" s="35"/>
      <c r="T103" s="9"/>
      <c r="U103" s="9"/>
      <c r="V103" s="9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</row>
    <row r="104" spans="1:77">
      <c r="B104" s="13" t="s">
        <v>89</v>
      </c>
      <c r="D104" s="10" t="s">
        <v>13</v>
      </c>
      <c r="E104" s="10" t="s">
        <v>14</v>
      </c>
      <c r="F104" s="10" t="s">
        <v>15</v>
      </c>
      <c r="G104" s="10" t="s">
        <v>16</v>
      </c>
      <c r="H104" s="10" t="s">
        <v>17</v>
      </c>
      <c r="I104" s="10" t="s">
        <v>30</v>
      </c>
      <c r="J104" s="10" t="s">
        <v>31</v>
      </c>
    </row>
    <row r="105" spans="1:77">
      <c r="B105" s="99" t="s">
        <v>90</v>
      </c>
      <c r="C105" s="64" t="s">
        <v>91</v>
      </c>
      <c r="D105" s="65">
        <v>10</v>
      </c>
      <c r="E105" s="65">
        <v>10</v>
      </c>
      <c r="F105" s="65">
        <v>10</v>
      </c>
      <c r="G105" s="65">
        <v>10</v>
      </c>
      <c r="H105" s="65">
        <v>10</v>
      </c>
      <c r="I105" s="65">
        <v>10</v>
      </c>
      <c r="J105" s="65">
        <v>10</v>
      </c>
    </row>
    <row r="106" spans="1:77">
      <c r="B106" s="100" t="s">
        <v>92</v>
      </c>
      <c r="C106" s="64" t="s">
        <v>93</v>
      </c>
      <c r="D106" s="65">
        <v>2</v>
      </c>
      <c r="E106" s="65">
        <v>2</v>
      </c>
      <c r="F106" s="65">
        <v>2</v>
      </c>
      <c r="G106" s="65">
        <v>2</v>
      </c>
      <c r="H106" s="65">
        <v>2</v>
      </c>
      <c r="I106" s="65">
        <v>2</v>
      </c>
      <c r="J106" s="65">
        <v>2</v>
      </c>
      <c r="K106" s="98"/>
      <c r="L106" s="79"/>
      <c r="M106" s="79"/>
      <c r="N106" s="79"/>
      <c r="O106" s="79"/>
      <c r="P106" s="79"/>
      <c r="Q106" s="79"/>
    </row>
    <row r="107" spans="1:77">
      <c r="K107" s="98"/>
      <c r="L107" s="79"/>
      <c r="M107" s="79"/>
      <c r="N107" s="79"/>
      <c r="O107" s="79"/>
      <c r="P107" s="79"/>
      <c r="Q107" s="79"/>
    </row>
    <row r="108" spans="1:77">
      <c r="C108" s="64" t="s">
        <v>94</v>
      </c>
      <c r="D108" s="65">
        <f t="shared" ref="D108:J108" si="41">D105+D106</f>
        <v>12</v>
      </c>
      <c r="E108" s="65">
        <f t="shared" si="41"/>
        <v>12</v>
      </c>
      <c r="F108" s="65">
        <f t="shared" si="41"/>
        <v>12</v>
      </c>
      <c r="G108" s="65">
        <f t="shared" si="41"/>
        <v>12</v>
      </c>
      <c r="H108" s="65">
        <f t="shared" si="41"/>
        <v>12</v>
      </c>
      <c r="I108" s="65">
        <f t="shared" si="41"/>
        <v>12</v>
      </c>
      <c r="J108" s="65">
        <f t="shared" si="41"/>
        <v>12</v>
      </c>
      <c r="K108" s="98"/>
      <c r="L108" s="79"/>
      <c r="M108" s="79"/>
      <c r="N108" s="79"/>
      <c r="O108" s="79"/>
      <c r="P108" s="79"/>
      <c r="Q108" s="79"/>
    </row>
    <row r="109" spans="1:77">
      <c r="K109" s="13"/>
      <c r="L109" s="13"/>
      <c r="M109" s="13"/>
      <c r="N109" s="13"/>
      <c r="O109" s="13"/>
      <c r="P109" s="13"/>
      <c r="Q109" s="13"/>
      <c r="R109" s="13"/>
    </row>
    <row r="110" spans="1:77">
      <c r="D110" s="66">
        <v>1.03</v>
      </c>
    </row>
    <row r="111" spans="1:77">
      <c r="D111" s="66">
        <v>1.03</v>
      </c>
    </row>
    <row r="113" spans="1:19" s="93" customFormat="1">
      <c r="A113" s="92"/>
      <c r="E113" s="94"/>
      <c r="F113" s="94"/>
      <c r="G113" s="94"/>
      <c r="H113" s="94"/>
      <c r="I113" s="94"/>
      <c r="J113" s="94"/>
      <c r="K113" s="79"/>
      <c r="L113" s="79"/>
      <c r="M113" s="79"/>
      <c r="N113" s="79"/>
      <c r="O113" s="79"/>
      <c r="P113" s="79"/>
      <c r="Q113" s="79"/>
      <c r="R113" s="79"/>
      <c r="S113" s="95"/>
    </row>
    <row r="114" spans="1:19" s="93" customFormat="1">
      <c r="A114" s="92"/>
      <c r="E114" s="94"/>
      <c r="F114" s="94"/>
      <c r="G114" s="94"/>
      <c r="H114" s="94"/>
      <c r="I114" s="94"/>
      <c r="J114" s="94"/>
      <c r="K114" s="79"/>
      <c r="L114" s="79"/>
      <c r="M114" s="79"/>
      <c r="N114" s="79"/>
      <c r="O114" s="79"/>
      <c r="P114" s="79"/>
      <c r="Q114" s="79"/>
      <c r="R114" s="79"/>
      <c r="S114" s="95"/>
    </row>
    <row r="115" spans="1:19" s="93" customFormat="1">
      <c r="A115" s="92"/>
      <c r="E115" s="94"/>
      <c r="F115" s="94"/>
      <c r="G115" s="94"/>
      <c r="H115" s="94"/>
      <c r="I115" s="94"/>
      <c r="J115" s="94"/>
      <c r="K115" s="79"/>
      <c r="L115" s="79"/>
      <c r="M115" s="79"/>
      <c r="N115" s="79"/>
      <c r="O115" s="79"/>
      <c r="P115" s="79"/>
      <c r="Q115" s="79"/>
      <c r="R115" s="79"/>
      <c r="S115" s="95"/>
    </row>
    <row r="116" spans="1:19" s="93" customFormat="1">
      <c r="A116" s="92"/>
      <c r="E116" s="94"/>
      <c r="F116" s="94"/>
      <c r="G116" s="94"/>
      <c r="H116" s="94"/>
      <c r="I116" s="94"/>
      <c r="J116" s="94"/>
      <c r="K116" s="79"/>
      <c r="L116" s="79"/>
      <c r="M116" s="79"/>
      <c r="N116" s="79"/>
      <c r="O116" s="79"/>
      <c r="P116" s="79"/>
      <c r="Q116" s="79"/>
      <c r="R116" s="79"/>
      <c r="S116" s="95"/>
    </row>
    <row r="117" spans="1:19" s="93" customFormat="1">
      <c r="A117" s="92"/>
      <c r="E117" s="94"/>
      <c r="F117" s="94"/>
      <c r="G117" s="94"/>
      <c r="H117" s="94"/>
      <c r="I117" s="94"/>
      <c r="J117" s="94"/>
      <c r="K117" s="79"/>
      <c r="L117" s="79"/>
      <c r="M117" s="79"/>
      <c r="N117" s="79"/>
      <c r="O117" s="79"/>
      <c r="P117" s="79"/>
      <c r="Q117" s="79"/>
      <c r="R117" s="79"/>
      <c r="S117" s="95"/>
    </row>
    <row r="118" spans="1:19" s="93" customFormat="1">
      <c r="A118" s="92"/>
      <c r="K118" s="79"/>
      <c r="L118" s="79"/>
      <c r="M118" s="79"/>
      <c r="N118" s="79"/>
      <c r="O118" s="79"/>
      <c r="P118" s="79"/>
      <c r="Q118" s="79"/>
      <c r="R118" s="79"/>
      <c r="S118" s="95"/>
    </row>
    <row r="119" spans="1:19" s="93" customFormat="1">
      <c r="A119" s="92"/>
      <c r="K119" s="79"/>
      <c r="L119" s="79"/>
      <c r="M119" s="79"/>
      <c r="N119" s="79"/>
      <c r="O119" s="79"/>
      <c r="P119" s="79"/>
      <c r="Q119" s="79"/>
      <c r="R119" s="79"/>
      <c r="S119" s="95"/>
    </row>
    <row r="120" spans="1:19" s="93" customFormat="1">
      <c r="A120" s="92"/>
      <c r="B120" s="96"/>
      <c r="D120" s="97"/>
      <c r="E120" s="97"/>
      <c r="F120" s="97"/>
      <c r="G120" s="97"/>
      <c r="H120" s="97"/>
      <c r="I120" s="97"/>
      <c r="J120" s="97"/>
      <c r="K120" s="79"/>
      <c r="L120" s="79"/>
      <c r="M120" s="79"/>
      <c r="N120" s="79"/>
      <c r="O120" s="79"/>
      <c r="P120" s="79"/>
      <c r="Q120" s="79"/>
      <c r="R120" s="79"/>
      <c r="S120" s="95"/>
    </row>
    <row r="121" spans="1:19" s="93" customFormat="1">
      <c r="A121" s="92"/>
      <c r="B121" s="96"/>
      <c r="D121" s="95"/>
      <c r="E121" s="94"/>
      <c r="F121" s="94"/>
      <c r="G121" s="94"/>
      <c r="H121" s="94"/>
      <c r="I121" s="94"/>
      <c r="J121" s="94"/>
      <c r="K121" s="79"/>
      <c r="L121" s="79"/>
      <c r="M121" s="79"/>
      <c r="N121" s="79"/>
      <c r="O121" s="79"/>
      <c r="P121" s="79"/>
      <c r="Q121" s="79"/>
      <c r="R121" s="79"/>
      <c r="S121" s="95"/>
    </row>
    <row r="122" spans="1:19" s="93" customFormat="1">
      <c r="A122" s="92"/>
      <c r="K122" s="79"/>
      <c r="L122" s="79"/>
      <c r="M122" s="79"/>
      <c r="N122" s="79"/>
      <c r="O122" s="79"/>
      <c r="P122" s="79"/>
      <c r="Q122" s="79"/>
      <c r="R122" s="79"/>
      <c r="S122" s="95"/>
    </row>
    <row r="123" spans="1:19" s="93" customFormat="1">
      <c r="A123" s="92"/>
      <c r="K123" s="79"/>
      <c r="L123" s="79"/>
      <c r="M123" s="79"/>
      <c r="N123" s="79"/>
      <c r="O123" s="79"/>
      <c r="P123" s="79"/>
      <c r="Q123" s="79"/>
      <c r="R123" s="79"/>
      <c r="S123" s="95"/>
    </row>
    <row r="124" spans="1:19" s="93" customFormat="1">
      <c r="A124" s="92"/>
      <c r="K124" s="79"/>
      <c r="L124" s="79"/>
      <c r="M124" s="79"/>
      <c r="N124" s="79"/>
      <c r="O124" s="79"/>
      <c r="P124" s="79"/>
      <c r="Q124" s="79"/>
      <c r="R124" s="79"/>
      <c r="S124" s="95"/>
    </row>
    <row r="125" spans="1:19" s="93" customFormat="1">
      <c r="A125" s="92"/>
      <c r="K125" s="79"/>
      <c r="L125" s="79"/>
      <c r="M125" s="79"/>
      <c r="N125" s="79"/>
      <c r="O125" s="79"/>
      <c r="P125" s="79"/>
      <c r="Q125" s="79"/>
      <c r="R125" s="79"/>
      <c r="S125" s="95"/>
    </row>
    <row r="126" spans="1:19" s="93" customFormat="1">
      <c r="A126" s="92"/>
      <c r="K126" s="79"/>
      <c r="L126" s="79"/>
      <c r="M126" s="79"/>
      <c r="N126" s="79"/>
      <c r="O126" s="79"/>
      <c r="P126" s="79"/>
      <c r="Q126" s="79"/>
      <c r="R126" s="79"/>
      <c r="S126" s="95"/>
    </row>
    <row r="127" spans="1:19" s="93" customFormat="1">
      <c r="A127" s="92"/>
      <c r="K127" s="79"/>
      <c r="L127" s="79"/>
      <c r="M127" s="79"/>
      <c r="N127" s="79"/>
      <c r="O127" s="79"/>
      <c r="P127" s="79"/>
      <c r="Q127" s="79"/>
      <c r="R127" s="79"/>
      <c r="S127" s="95"/>
    </row>
    <row r="128" spans="1:19" s="93" customFormat="1">
      <c r="A128" s="92"/>
      <c r="K128" s="79"/>
      <c r="L128" s="79"/>
      <c r="M128" s="79"/>
      <c r="N128" s="79"/>
      <c r="O128" s="79"/>
      <c r="P128" s="79"/>
      <c r="Q128" s="79"/>
      <c r="R128" s="79"/>
      <c r="S128" s="95"/>
    </row>
    <row r="129" spans="1:19" s="93" customFormat="1">
      <c r="A129" s="92"/>
      <c r="K129" s="79"/>
      <c r="L129" s="79"/>
      <c r="M129" s="79"/>
      <c r="N129" s="79"/>
      <c r="O129" s="79"/>
      <c r="P129" s="79"/>
      <c r="Q129" s="79"/>
      <c r="R129" s="79"/>
      <c r="S129" s="95"/>
    </row>
    <row r="130" spans="1:19" s="93" customFormat="1">
      <c r="A130" s="92"/>
      <c r="K130" s="79"/>
      <c r="L130" s="79"/>
      <c r="M130" s="79"/>
      <c r="N130" s="79"/>
      <c r="O130" s="79"/>
      <c r="P130" s="79"/>
      <c r="Q130" s="79"/>
      <c r="R130" s="79"/>
      <c r="S130" s="95"/>
    </row>
  </sheetData>
  <mergeCells count="1">
    <mergeCell ref="S27:X27"/>
  </mergeCells>
  <phoneticPr fontId="0" type="noConversion"/>
  <printOptions horizontalCentered="1"/>
  <pageMargins left="0" right="0" top="0.3" bottom="0.5" header="0.5" footer="0.25"/>
  <pageSetup scale="60" orientation="landscape" horizontalDpi="4294967292" verticalDpi="144" r:id="rId1"/>
  <headerFooter alignWithMargins="0">
    <oddFooter>&amp;L&amp;F&amp;R&amp;A
&amp;D    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BY135"/>
  <sheetViews>
    <sheetView topLeftCell="B59" zoomScale="90" zoomScaleNormal="90" workbookViewId="0">
      <pane xSplit="1" topLeftCell="C1" activePane="topRight" state="frozen"/>
      <selection activeCell="B1" sqref="B1"/>
      <selection pane="topRight" activeCell="K69" sqref="K69"/>
    </sheetView>
  </sheetViews>
  <sheetFormatPr defaultColWidth="9.140625" defaultRowHeight="15"/>
  <cols>
    <col min="1" max="1" width="8.140625" style="1" customWidth="1"/>
    <col min="2" max="2" width="23.42578125" style="13" customWidth="1"/>
    <col min="3" max="3" width="29.85546875" style="13" customWidth="1"/>
    <col min="4" max="4" width="13.28515625" style="13" customWidth="1"/>
    <col min="5" max="5" width="12.28515625" style="13" customWidth="1"/>
    <col min="6" max="10" width="10.7109375" style="13" customWidth="1"/>
    <col min="11" max="17" width="14.42578125" style="7" bestFit="1" customWidth="1"/>
    <col min="18" max="18" width="13.140625" style="7" customWidth="1"/>
    <col min="19" max="19" width="13.140625" style="63" customWidth="1"/>
    <col min="20" max="27" width="9.42578125" style="13" bestFit="1" customWidth="1"/>
    <col min="28" max="16384" width="9.140625" style="13"/>
  </cols>
  <sheetData>
    <row r="1" spans="1:77" s="6" customFormat="1">
      <c r="A1" s="1"/>
      <c r="B1" s="2" t="s">
        <v>0</v>
      </c>
      <c r="C1" s="91"/>
      <c r="D1" s="4" t="s">
        <v>1</v>
      </c>
      <c r="E1" s="5"/>
      <c r="K1" s="7"/>
      <c r="L1" s="7"/>
      <c r="M1" s="7"/>
      <c r="N1" s="7"/>
      <c r="O1" s="7"/>
      <c r="P1" s="7"/>
      <c r="Q1" s="7"/>
      <c r="R1" s="7"/>
      <c r="S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</row>
    <row r="2" spans="1:77" s="6" customFormat="1" ht="18.75" customHeight="1">
      <c r="A2" s="1"/>
      <c r="B2" s="70" t="s">
        <v>2</v>
      </c>
      <c r="C2" s="143" t="s">
        <v>3</v>
      </c>
      <c r="D2" s="51" t="s">
        <v>4</v>
      </c>
      <c r="E2" s="145"/>
      <c r="F2" s="12"/>
      <c r="K2" s="151"/>
      <c r="L2" s="7"/>
      <c r="M2" s="7"/>
      <c r="N2" s="7"/>
      <c r="O2" s="7"/>
      <c r="P2" s="7"/>
      <c r="Q2" s="7"/>
      <c r="R2" s="7"/>
      <c r="S2" s="8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</row>
    <row r="3" spans="1:77" s="6" customFormat="1">
      <c r="A3" s="1"/>
      <c r="B3" s="71" t="s">
        <v>5</v>
      </c>
      <c r="C3" s="143"/>
      <c r="D3" s="51" t="s">
        <v>95</v>
      </c>
      <c r="K3" s="7"/>
      <c r="L3" s="7"/>
      <c r="M3" s="7"/>
      <c r="N3" s="7"/>
      <c r="O3" s="7"/>
      <c r="P3" s="7"/>
      <c r="Q3" s="7"/>
      <c r="R3" s="7"/>
      <c r="S3" s="8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77" s="6" customFormat="1">
      <c r="A4" s="1"/>
      <c r="B4" s="51" t="s">
        <v>6</v>
      </c>
      <c r="C4" s="3" t="s">
        <v>7</v>
      </c>
      <c r="D4" s="14" t="s">
        <v>96</v>
      </c>
      <c r="E4" s="147"/>
      <c r="K4" s="88"/>
      <c r="L4" s="15"/>
      <c r="M4" s="7"/>
      <c r="N4" s="7"/>
      <c r="O4" s="7"/>
      <c r="P4" s="7"/>
      <c r="Q4" s="7"/>
      <c r="R4" s="7"/>
      <c r="S4" s="16"/>
      <c r="T4" s="10"/>
      <c r="U4" s="10"/>
      <c r="V4" s="10"/>
      <c r="W4" s="10"/>
      <c r="X4" s="10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s="6" customFormat="1">
      <c r="A5" s="1"/>
      <c r="B5" s="51" t="s">
        <v>8</v>
      </c>
      <c r="C5" s="3"/>
      <c r="D5" s="14" t="s">
        <v>9</v>
      </c>
      <c r="K5" s="88"/>
      <c r="L5" s="15"/>
      <c r="M5" s="133"/>
      <c r="N5" s="7"/>
      <c r="O5" s="7"/>
      <c r="P5" s="7"/>
      <c r="Q5" s="7"/>
      <c r="R5" s="7"/>
      <c r="S5" s="16"/>
      <c r="T5" s="10"/>
      <c r="U5" s="10"/>
      <c r="V5" s="10"/>
      <c r="W5" s="10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77" s="6" customFormat="1">
      <c r="A6" s="1"/>
      <c r="B6" s="82" t="s">
        <v>10</v>
      </c>
      <c r="C6" s="83">
        <v>212100</v>
      </c>
      <c r="D6" s="14"/>
      <c r="K6" s="15"/>
      <c r="L6" s="15"/>
      <c r="M6" s="133"/>
      <c r="N6" s="7"/>
      <c r="O6" s="7"/>
      <c r="P6" s="7"/>
      <c r="Q6" s="7"/>
      <c r="R6" s="7"/>
      <c r="S6" s="16"/>
      <c r="T6" s="10"/>
      <c r="U6" s="10"/>
      <c r="V6" s="10"/>
      <c r="W6" s="10"/>
      <c r="X6" s="10"/>
      <c r="Y6" s="10"/>
      <c r="Z6" s="10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s="6" customFormat="1">
      <c r="A7" s="1"/>
      <c r="B7" s="51"/>
      <c r="C7" s="3"/>
      <c r="D7" s="14"/>
      <c r="K7" s="15"/>
      <c r="L7" s="15"/>
      <c r="M7" s="7"/>
      <c r="N7" s="7"/>
      <c r="O7" s="7"/>
      <c r="P7" s="7"/>
      <c r="Q7" s="7"/>
      <c r="R7" s="7"/>
      <c r="S7" s="16"/>
      <c r="T7" s="10"/>
      <c r="U7" s="10"/>
      <c r="V7" s="10"/>
      <c r="W7" s="10"/>
      <c r="X7" s="10"/>
      <c r="Y7" s="10"/>
      <c r="Z7" s="10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</row>
    <row r="8" spans="1:77" s="6" customFormat="1">
      <c r="A8" s="1"/>
      <c r="B8" s="51"/>
      <c r="C8" s="3"/>
      <c r="D8" s="14"/>
      <c r="K8" s="90"/>
      <c r="L8" s="15"/>
      <c r="M8" s="7"/>
      <c r="N8" s="7"/>
      <c r="O8" s="7"/>
      <c r="P8" s="7"/>
      <c r="Q8" s="7"/>
      <c r="R8" s="7"/>
      <c r="S8" s="16"/>
      <c r="T8" s="10"/>
      <c r="U8" s="10"/>
      <c r="V8" s="10"/>
      <c r="W8" s="10"/>
      <c r="X8" s="10"/>
      <c r="Y8" s="9"/>
      <c r="Z8" s="9"/>
      <c r="AA8" s="9"/>
      <c r="AB8" s="18" t="s">
        <v>13</v>
      </c>
      <c r="AC8" s="18" t="s">
        <v>14</v>
      </c>
      <c r="AD8" s="18" t="s">
        <v>15</v>
      </c>
      <c r="AE8" s="18" t="s">
        <v>16</v>
      </c>
      <c r="AF8" s="18" t="s">
        <v>17</v>
      </c>
      <c r="AG8" s="9"/>
      <c r="AH8" s="9"/>
      <c r="AI8" s="9"/>
      <c r="AJ8" s="9"/>
      <c r="AK8" s="9"/>
      <c r="AL8" s="9"/>
      <c r="AM8" s="9"/>
      <c r="AN8" s="9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</row>
    <row r="9" spans="1:77" s="6" customFormat="1">
      <c r="A9" s="1"/>
      <c r="C9" s="3"/>
      <c r="D9" s="15"/>
      <c r="K9" s="15"/>
      <c r="L9" s="327"/>
      <c r="M9" s="331"/>
      <c r="N9" s="15"/>
      <c r="O9" s="15"/>
      <c r="P9" s="15"/>
      <c r="Q9" s="327"/>
      <c r="R9" s="7"/>
      <c r="S9" s="9">
        <v>0</v>
      </c>
      <c r="T9" s="10">
        <v>1</v>
      </c>
      <c r="U9" s="10">
        <v>2</v>
      </c>
      <c r="V9" s="10">
        <v>3</v>
      </c>
      <c r="W9" s="9">
        <v>4</v>
      </c>
      <c r="X9" s="9">
        <v>5</v>
      </c>
      <c r="Y9" s="9">
        <v>6</v>
      </c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</row>
    <row r="10" spans="1:77" s="10" customFormat="1">
      <c r="A10" s="17" t="s">
        <v>26</v>
      </c>
      <c r="B10" s="19" t="s">
        <v>27</v>
      </c>
      <c r="C10" s="18" t="s">
        <v>28</v>
      </c>
      <c r="D10" s="180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0" t="s">
        <v>29</v>
      </c>
      <c r="K10" s="18" t="s">
        <v>13</v>
      </c>
      <c r="L10" s="18" t="s">
        <v>14</v>
      </c>
      <c r="M10" s="18" t="s">
        <v>15</v>
      </c>
      <c r="N10" s="18" t="s">
        <v>16</v>
      </c>
      <c r="O10" s="18" t="s">
        <v>17</v>
      </c>
      <c r="P10" s="18" t="s">
        <v>30</v>
      </c>
      <c r="Q10" s="18" t="s">
        <v>31</v>
      </c>
      <c r="R10" s="20" t="s">
        <v>32</v>
      </c>
      <c r="S10" s="22" t="s">
        <v>98</v>
      </c>
      <c r="T10" s="22" t="s">
        <v>99</v>
      </c>
      <c r="U10" s="22" t="s">
        <v>100</v>
      </c>
      <c r="V10" s="22" t="s">
        <v>101</v>
      </c>
      <c r="W10" s="22" t="s">
        <v>102</v>
      </c>
      <c r="X10" s="22" t="s">
        <v>103</v>
      </c>
      <c r="Y10" s="22" t="s">
        <v>104</v>
      </c>
      <c r="Z10" s="22" t="s">
        <v>143</v>
      </c>
      <c r="AA10" s="9" t="s">
        <v>144</v>
      </c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77" s="10" customFormat="1">
      <c r="A11" s="17" t="s">
        <v>41</v>
      </c>
      <c r="D11" s="180" t="s">
        <v>13</v>
      </c>
      <c r="E11" s="18" t="s">
        <v>14</v>
      </c>
      <c r="F11" s="18" t="s">
        <v>15</v>
      </c>
      <c r="G11" s="18" t="s">
        <v>16</v>
      </c>
      <c r="H11" s="18" t="s">
        <v>17</v>
      </c>
      <c r="I11" s="18" t="s">
        <v>30</v>
      </c>
      <c r="J11" s="180" t="s">
        <v>31</v>
      </c>
      <c r="K11" s="35" t="s">
        <v>145</v>
      </c>
      <c r="L11" s="35" t="s">
        <v>146</v>
      </c>
      <c r="M11" s="35" t="s">
        <v>147</v>
      </c>
      <c r="N11" s="35" t="s">
        <v>148</v>
      </c>
      <c r="O11" s="35" t="s">
        <v>149</v>
      </c>
      <c r="P11" s="35" t="s">
        <v>150</v>
      </c>
      <c r="Q11" s="35" t="s">
        <v>151</v>
      </c>
      <c r="R11" s="7"/>
      <c r="S11" s="16" t="s">
        <v>42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77" s="6" customFormat="1" ht="17.25" customHeight="1">
      <c r="A12" s="1"/>
      <c r="C12" s="96"/>
      <c r="D12" s="328"/>
      <c r="E12" s="180"/>
      <c r="F12" s="180"/>
      <c r="G12" s="180"/>
      <c r="H12" s="180"/>
      <c r="I12" s="18"/>
      <c r="J12" s="180"/>
      <c r="K12" s="7"/>
      <c r="L12" s="7"/>
      <c r="M12" s="7"/>
      <c r="N12" s="7"/>
      <c r="O12" s="7"/>
      <c r="P12" s="7"/>
      <c r="Q12" s="7"/>
      <c r="R12" s="7"/>
      <c r="S12" s="16"/>
      <c r="T12" s="10"/>
      <c r="U12" s="10"/>
      <c r="V12" s="10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</row>
    <row r="13" spans="1:77" s="6" customFormat="1" ht="15.75" customHeight="1">
      <c r="A13" s="113">
        <v>5010</v>
      </c>
      <c r="B13" s="142"/>
      <c r="C13" s="329" t="s">
        <v>106</v>
      </c>
      <c r="D13" s="137">
        <v>0</v>
      </c>
      <c r="E13" s="137">
        <v>0</v>
      </c>
      <c r="F13" s="137">
        <v>0</v>
      </c>
      <c r="G13" s="137">
        <v>0</v>
      </c>
      <c r="H13" s="137">
        <v>0</v>
      </c>
      <c r="I13" s="137">
        <v>0</v>
      </c>
      <c r="J13" s="137">
        <v>0</v>
      </c>
      <c r="K13" s="62">
        <f>ROUND((SUM(D13*T13)*$D$110/12+SUM(D13*U13)*$D$111/12),0)</f>
        <v>0</v>
      </c>
      <c r="L13" s="62">
        <f t="shared" ref="L13:Q13" si="0">ROUND((SUM(E13*U13)*$D$110/12+SUM(E13*V13)*$D$111/12),0)</f>
        <v>0</v>
      </c>
      <c r="M13" s="62">
        <f t="shared" si="0"/>
        <v>0</v>
      </c>
      <c r="N13" s="62">
        <f t="shared" si="0"/>
        <v>0</v>
      </c>
      <c r="O13" s="62">
        <f t="shared" si="0"/>
        <v>0</v>
      </c>
      <c r="P13" s="62">
        <f t="shared" si="0"/>
        <v>0</v>
      </c>
      <c r="Q13" s="62">
        <f t="shared" si="0"/>
        <v>0</v>
      </c>
      <c r="R13" s="7">
        <f>SUM(K13:Q13)</f>
        <v>0</v>
      </c>
      <c r="S13" s="29">
        <v>212100</v>
      </c>
      <c r="T13" s="30">
        <f t="shared" ref="T13:T24" si="1">IF(S13*$D$115&gt;$C$6,$C$6,S13*$D$115)</f>
        <v>212100</v>
      </c>
      <c r="U13" s="30">
        <f t="shared" ref="U13:U24" si="2">IF(T13*$D$115&gt;$C$6,$C$6,T13*$D$115)</f>
        <v>212100</v>
      </c>
      <c r="V13" s="30">
        <f t="shared" ref="V13:V24" si="3">IF(U13*$D$115&gt;$C$6,$C$6,U13*$D$115)</f>
        <v>212100</v>
      </c>
      <c r="W13" s="30">
        <f t="shared" ref="W13:W24" si="4">IF(V13*$D$115&gt;$C$6,$C$6,V13*$D$115)</f>
        <v>212100</v>
      </c>
      <c r="X13" s="30">
        <f t="shared" ref="X13:X24" si="5">IF(W13*$D$115&gt;$C$6,$C$6,W13*$D$115)</f>
        <v>212100</v>
      </c>
      <c r="Y13" s="30">
        <f t="shared" ref="Y13:Y24" si="6">IF(X13*$D$115&gt;$C$6,$C$6,X13*$D$115)</f>
        <v>212100</v>
      </c>
      <c r="Z13" s="30">
        <f t="shared" ref="Z13:Z24" si="7">IF(Y13*$D$115&gt;$C$6,$C$6,Y13*$D$115)</f>
        <v>212100</v>
      </c>
      <c r="AA13" s="30">
        <f t="shared" ref="AA13:AA24" si="8">IF(Z13*$D$115&gt;$C$6,$C$6,Z13*$D$115)</f>
        <v>212100</v>
      </c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s="6" customFormat="1" ht="13.5" customHeight="1">
      <c r="A14" s="113">
        <v>5010</v>
      </c>
      <c r="B14" s="156"/>
      <c r="C14" s="33" t="s">
        <v>106</v>
      </c>
      <c r="D14" s="137">
        <v>0</v>
      </c>
      <c r="E14" s="137">
        <v>0</v>
      </c>
      <c r="F14" s="137">
        <v>0</v>
      </c>
      <c r="G14" s="137">
        <v>0</v>
      </c>
      <c r="H14" s="137">
        <v>0</v>
      </c>
      <c r="I14" s="137">
        <v>0</v>
      </c>
      <c r="J14" s="137">
        <v>0</v>
      </c>
      <c r="K14" s="62">
        <f t="shared" ref="K14:K24" si="9">ROUND((SUM(D14*T14)*$D$110/12+SUM(D14*U14)*$D$111/12),0)</f>
        <v>0</v>
      </c>
      <c r="L14" s="62">
        <f t="shared" ref="L14:L24" si="10">ROUND((SUM(E14*U14)*$D$110/12+SUM(E14*V14)*$D$111/12),0)</f>
        <v>0</v>
      </c>
      <c r="M14" s="62">
        <f t="shared" ref="M14:M24" si="11">ROUND((SUM(F14*V14)*$D$110/12+SUM(F14*W14)*$D$111/12),0)</f>
        <v>0</v>
      </c>
      <c r="N14" s="62">
        <f t="shared" ref="N14:N24" si="12">ROUND((SUM(G14*W14)*$D$110/12+SUM(G14*X14)*$D$111/12),0)</f>
        <v>0</v>
      </c>
      <c r="O14" s="62">
        <f t="shared" ref="O14:O24" si="13">ROUND((SUM(H14*X14)*$D$110/12+SUM(H14*Y14)*$D$111/12),0)</f>
        <v>0</v>
      </c>
      <c r="P14" s="62">
        <f t="shared" ref="P14:P24" si="14">ROUND((SUM(I14*Y14)*$D$110/12+SUM(I14*Z14)*$D$111/12),0)</f>
        <v>0</v>
      </c>
      <c r="Q14" s="62">
        <f t="shared" ref="Q14:Q24" si="15">ROUND((SUM(J14*Z14)*$D$110/12+SUM(J14*AA14)*$D$111/12),0)</f>
        <v>0</v>
      </c>
      <c r="R14" s="7">
        <f t="shared" ref="R14:R20" si="16">SUM(K14:Q14)</f>
        <v>0</v>
      </c>
      <c r="S14" s="29">
        <v>0</v>
      </c>
      <c r="T14" s="30">
        <f t="shared" si="1"/>
        <v>0</v>
      </c>
      <c r="U14" s="30">
        <f t="shared" si="2"/>
        <v>0</v>
      </c>
      <c r="V14" s="30">
        <f t="shared" si="3"/>
        <v>0</v>
      </c>
      <c r="W14" s="30">
        <f t="shared" si="4"/>
        <v>0</v>
      </c>
      <c r="X14" s="30">
        <f t="shared" si="5"/>
        <v>0</v>
      </c>
      <c r="Y14" s="30">
        <f t="shared" si="6"/>
        <v>0</v>
      </c>
      <c r="Z14" s="30">
        <f t="shared" si="7"/>
        <v>0</v>
      </c>
      <c r="AA14" s="30">
        <f t="shared" si="8"/>
        <v>0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</row>
    <row r="15" spans="1:77" s="6" customFormat="1" ht="13.35" customHeight="1">
      <c r="A15" s="113">
        <v>5010</v>
      </c>
      <c r="B15" s="142"/>
      <c r="C15" s="24"/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137">
        <v>0</v>
      </c>
      <c r="J15" s="137">
        <v>0</v>
      </c>
      <c r="K15" s="62">
        <f t="shared" si="9"/>
        <v>0</v>
      </c>
      <c r="L15" s="62">
        <f t="shared" si="10"/>
        <v>0</v>
      </c>
      <c r="M15" s="62">
        <f t="shared" si="11"/>
        <v>0</v>
      </c>
      <c r="N15" s="62">
        <f t="shared" si="12"/>
        <v>0</v>
      </c>
      <c r="O15" s="62">
        <f t="shared" si="13"/>
        <v>0</v>
      </c>
      <c r="P15" s="62">
        <f t="shared" si="14"/>
        <v>0</v>
      </c>
      <c r="Q15" s="62">
        <f t="shared" si="15"/>
        <v>0</v>
      </c>
      <c r="R15" s="7">
        <f t="shared" si="16"/>
        <v>0</v>
      </c>
      <c r="S15" s="29">
        <v>0</v>
      </c>
      <c r="T15" s="30">
        <f t="shared" si="1"/>
        <v>0</v>
      </c>
      <c r="U15" s="30">
        <f t="shared" si="2"/>
        <v>0</v>
      </c>
      <c r="V15" s="30">
        <f t="shared" si="3"/>
        <v>0</v>
      </c>
      <c r="W15" s="30">
        <f t="shared" si="4"/>
        <v>0</v>
      </c>
      <c r="X15" s="30">
        <f t="shared" si="5"/>
        <v>0</v>
      </c>
      <c r="Y15" s="30">
        <f t="shared" si="6"/>
        <v>0</v>
      </c>
      <c r="Z15" s="30">
        <f t="shared" si="7"/>
        <v>0</v>
      </c>
      <c r="AA15" s="30">
        <f t="shared" si="8"/>
        <v>0</v>
      </c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</row>
    <row r="16" spans="1:77" s="6" customFormat="1" ht="13.35" customHeight="1">
      <c r="A16" s="113">
        <v>5010</v>
      </c>
      <c r="B16" s="142"/>
      <c r="C16" s="33"/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62">
        <f t="shared" si="9"/>
        <v>0</v>
      </c>
      <c r="L16" s="62">
        <f t="shared" si="10"/>
        <v>0</v>
      </c>
      <c r="M16" s="62">
        <f t="shared" si="11"/>
        <v>0</v>
      </c>
      <c r="N16" s="62">
        <f t="shared" si="12"/>
        <v>0</v>
      </c>
      <c r="O16" s="62">
        <f t="shared" si="13"/>
        <v>0</v>
      </c>
      <c r="P16" s="62">
        <f t="shared" si="14"/>
        <v>0</v>
      </c>
      <c r="Q16" s="62">
        <f t="shared" si="15"/>
        <v>0</v>
      </c>
      <c r="R16" s="7">
        <f t="shared" si="16"/>
        <v>0</v>
      </c>
      <c r="S16" s="29">
        <v>0</v>
      </c>
      <c r="T16" s="30">
        <f t="shared" si="1"/>
        <v>0</v>
      </c>
      <c r="U16" s="30">
        <f t="shared" si="2"/>
        <v>0</v>
      </c>
      <c r="V16" s="30">
        <f t="shared" si="3"/>
        <v>0</v>
      </c>
      <c r="W16" s="30">
        <f t="shared" si="4"/>
        <v>0</v>
      </c>
      <c r="X16" s="30">
        <f t="shared" si="5"/>
        <v>0</v>
      </c>
      <c r="Y16" s="30">
        <f t="shared" si="6"/>
        <v>0</v>
      </c>
      <c r="Z16" s="30">
        <f t="shared" si="7"/>
        <v>0</v>
      </c>
      <c r="AA16" s="30">
        <f t="shared" si="8"/>
        <v>0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</row>
    <row r="17" spans="1:77" s="6" customFormat="1" ht="14.25" customHeight="1">
      <c r="A17" s="113">
        <v>5010</v>
      </c>
      <c r="B17" s="141"/>
      <c r="C17" s="24"/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0</v>
      </c>
      <c r="J17" s="137">
        <v>0</v>
      </c>
      <c r="K17" s="62">
        <f t="shared" si="9"/>
        <v>0</v>
      </c>
      <c r="L17" s="62">
        <f t="shared" si="10"/>
        <v>0</v>
      </c>
      <c r="M17" s="62">
        <f t="shared" si="11"/>
        <v>0</v>
      </c>
      <c r="N17" s="62">
        <f t="shared" si="12"/>
        <v>0</v>
      </c>
      <c r="O17" s="62">
        <f t="shared" si="13"/>
        <v>0</v>
      </c>
      <c r="P17" s="62">
        <f t="shared" si="14"/>
        <v>0</v>
      </c>
      <c r="Q17" s="62">
        <f t="shared" si="15"/>
        <v>0</v>
      </c>
      <c r="R17" s="7">
        <f t="shared" si="16"/>
        <v>0</v>
      </c>
      <c r="S17" s="29">
        <v>0</v>
      </c>
      <c r="T17" s="30">
        <f t="shared" si="1"/>
        <v>0</v>
      </c>
      <c r="U17" s="30">
        <f t="shared" si="2"/>
        <v>0</v>
      </c>
      <c r="V17" s="30">
        <f t="shared" si="3"/>
        <v>0</v>
      </c>
      <c r="W17" s="30">
        <f t="shared" si="4"/>
        <v>0</v>
      </c>
      <c r="X17" s="30">
        <f t="shared" si="5"/>
        <v>0</v>
      </c>
      <c r="Y17" s="30">
        <f t="shared" si="6"/>
        <v>0</v>
      </c>
      <c r="Z17" s="30">
        <f t="shared" si="7"/>
        <v>0</v>
      </c>
      <c r="AA17" s="30">
        <f t="shared" si="8"/>
        <v>0</v>
      </c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</row>
    <row r="18" spans="1:77" s="6" customFormat="1" ht="14.25" customHeight="1">
      <c r="A18" s="113">
        <v>5010</v>
      </c>
      <c r="B18" s="141"/>
      <c r="C18" s="24"/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>
        <v>0</v>
      </c>
      <c r="K18" s="62">
        <f t="shared" si="9"/>
        <v>0</v>
      </c>
      <c r="L18" s="62">
        <f t="shared" si="10"/>
        <v>0</v>
      </c>
      <c r="M18" s="62">
        <f t="shared" si="11"/>
        <v>0</v>
      </c>
      <c r="N18" s="62">
        <f t="shared" si="12"/>
        <v>0</v>
      </c>
      <c r="O18" s="62">
        <f t="shared" si="13"/>
        <v>0</v>
      </c>
      <c r="P18" s="62">
        <f t="shared" si="14"/>
        <v>0</v>
      </c>
      <c r="Q18" s="62">
        <f t="shared" si="15"/>
        <v>0</v>
      </c>
      <c r="R18" s="7">
        <f t="shared" si="16"/>
        <v>0</v>
      </c>
      <c r="S18" s="29">
        <v>0</v>
      </c>
      <c r="T18" s="30">
        <f t="shared" si="1"/>
        <v>0</v>
      </c>
      <c r="U18" s="30">
        <f t="shared" si="2"/>
        <v>0</v>
      </c>
      <c r="V18" s="30">
        <f t="shared" si="3"/>
        <v>0</v>
      </c>
      <c r="W18" s="30">
        <f t="shared" si="4"/>
        <v>0</v>
      </c>
      <c r="X18" s="30">
        <f t="shared" si="5"/>
        <v>0</v>
      </c>
      <c r="Y18" s="30">
        <f t="shared" si="6"/>
        <v>0</v>
      </c>
      <c r="Z18" s="30">
        <f t="shared" si="7"/>
        <v>0</v>
      </c>
      <c r="AA18" s="30">
        <f t="shared" si="8"/>
        <v>0</v>
      </c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s="6" customFormat="1" ht="13.5" customHeight="1">
      <c r="A19" s="114">
        <v>5100</v>
      </c>
      <c r="B19" s="141"/>
      <c r="C19" s="24"/>
      <c r="D19" s="137">
        <v>0</v>
      </c>
      <c r="E19" s="137">
        <v>0</v>
      </c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62">
        <f>ROUND((SUM(D19*T19)*$D$110/12+SUM(D19*U19)*$D$111/12),0)</f>
        <v>0</v>
      </c>
      <c r="L19" s="62">
        <f t="shared" si="10"/>
        <v>0</v>
      </c>
      <c r="M19" s="62">
        <f t="shared" si="11"/>
        <v>0</v>
      </c>
      <c r="N19" s="62">
        <f t="shared" si="12"/>
        <v>0</v>
      </c>
      <c r="O19" s="62">
        <f t="shared" si="13"/>
        <v>0</v>
      </c>
      <c r="P19" s="62">
        <f t="shared" si="14"/>
        <v>0</v>
      </c>
      <c r="Q19" s="62">
        <f t="shared" si="15"/>
        <v>0</v>
      </c>
      <c r="R19" s="7">
        <f t="shared" si="16"/>
        <v>0</v>
      </c>
      <c r="S19" s="29">
        <v>0</v>
      </c>
      <c r="T19" s="30">
        <f t="shared" si="1"/>
        <v>0</v>
      </c>
      <c r="U19" s="30">
        <f t="shared" si="2"/>
        <v>0</v>
      </c>
      <c r="V19" s="30">
        <f t="shared" si="3"/>
        <v>0</v>
      </c>
      <c r="W19" s="30">
        <f t="shared" si="4"/>
        <v>0</v>
      </c>
      <c r="X19" s="30">
        <f t="shared" si="5"/>
        <v>0</v>
      </c>
      <c r="Y19" s="30">
        <f t="shared" si="6"/>
        <v>0</v>
      </c>
      <c r="Z19" s="30">
        <f t="shared" si="7"/>
        <v>0</v>
      </c>
      <c r="AA19" s="30">
        <f t="shared" si="8"/>
        <v>0</v>
      </c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s="6" customFormat="1" ht="14.25" customHeight="1">
      <c r="A20" s="114">
        <v>5100</v>
      </c>
      <c r="B20" s="141"/>
      <c r="C20" s="24"/>
      <c r="D20" s="137">
        <v>0</v>
      </c>
      <c r="E20" s="137">
        <v>0</v>
      </c>
      <c r="F20" s="137">
        <v>0</v>
      </c>
      <c r="G20" s="137">
        <v>0</v>
      </c>
      <c r="H20" s="137">
        <v>0</v>
      </c>
      <c r="I20" s="137">
        <v>0</v>
      </c>
      <c r="J20" s="137">
        <v>0</v>
      </c>
      <c r="K20" s="62">
        <f t="shared" si="9"/>
        <v>0</v>
      </c>
      <c r="L20" s="62">
        <f t="shared" si="10"/>
        <v>0</v>
      </c>
      <c r="M20" s="62">
        <f t="shared" si="11"/>
        <v>0</v>
      </c>
      <c r="N20" s="62">
        <f t="shared" si="12"/>
        <v>0</v>
      </c>
      <c r="O20" s="62">
        <f t="shared" si="13"/>
        <v>0</v>
      </c>
      <c r="P20" s="62">
        <f t="shared" si="14"/>
        <v>0</v>
      </c>
      <c r="Q20" s="62">
        <f t="shared" si="15"/>
        <v>0</v>
      </c>
      <c r="R20" s="7">
        <f t="shared" si="16"/>
        <v>0</v>
      </c>
      <c r="S20" s="29">
        <v>0</v>
      </c>
      <c r="T20" s="30">
        <f t="shared" si="1"/>
        <v>0</v>
      </c>
      <c r="U20" s="30">
        <f t="shared" si="2"/>
        <v>0</v>
      </c>
      <c r="V20" s="30">
        <f t="shared" si="3"/>
        <v>0</v>
      </c>
      <c r="W20" s="30">
        <f t="shared" si="4"/>
        <v>0</v>
      </c>
      <c r="X20" s="30">
        <f t="shared" si="5"/>
        <v>0</v>
      </c>
      <c r="Y20" s="30">
        <f t="shared" si="6"/>
        <v>0</v>
      </c>
      <c r="Z20" s="30">
        <f t="shared" si="7"/>
        <v>0</v>
      </c>
      <c r="AA20" s="30">
        <f t="shared" si="8"/>
        <v>0</v>
      </c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</row>
    <row r="21" spans="1:77" s="6" customFormat="1" ht="12.6" customHeight="1">
      <c r="A21" s="114">
        <v>5100</v>
      </c>
      <c r="B21" s="141"/>
      <c r="C21" s="24"/>
      <c r="D21" s="137">
        <v>0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62">
        <f t="shared" si="9"/>
        <v>0</v>
      </c>
      <c r="L21" s="62">
        <f t="shared" si="10"/>
        <v>0</v>
      </c>
      <c r="M21" s="62">
        <f t="shared" si="11"/>
        <v>0</v>
      </c>
      <c r="N21" s="62">
        <f t="shared" si="12"/>
        <v>0</v>
      </c>
      <c r="O21" s="62">
        <f t="shared" si="13"/>
        <v>0</v>
      </c>
      <c r="P21" s="62">
        <f t="shared" si="14"/>
        <v>0</v>
      </c>
      <c r="Q21" s="62">
        <f t="shared" si="15"/>
        <v>0</v>
      </c>
      <c r="R21" s="7">
        <f>SUM(K21:Q21)</f>
        <v>0</v>
      </c>
      <c r="S21" s="29">
        <v>0</v>
      </c>
      <c r="T21" s="30">
        <f t="shared" si="1"/>
        <v>0</v>
      </c>
      <c r="U21" s="30">
        <f t="shared" si="2"/>
        <v>0</v>
      </c>
      <c r="V21" s="30">
        <f t="shared" si="3"/>
        <v>0</v>
      </c>
      <c r="W21" s="30">
        <f t="shared" si="4"/>
        <v>0</v>
      </c>
      <c r="X21" s="30">
        <f t="shared" si="5"/>
        <v>0</v>
      </c>
      <c r="Y21" s="30">
        <f t="shared" si="6"/>
        <v>0</v>
      </c>
      <c r="Z21" s="30">
        <f t="shared" si="7"/>
        <v>0</v>
      </c>
      <c r="AA21" s="30">
        <f t="shared" si="8"/>
        <v>0</v>
      </c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</row>
    <row r="22" spans="1:77" s="6" customFormat="1">
      <c r="A22" s="114">
        <v>5100</v>
      </c>
      <c r="B22" s="408"/>
      <c r="C22" s="24"/>
      <c r="D22" s="137">
        <v>0</v>
      </c>
      <c r="E22" s="137">
        <v>0</v>
      </c>
      <c r="F22" s="137">
        <v>0</v>
      </c>
      <c r="G22" s="137">
        <v>0</v>
      </c>
      <c r="H22" s="137">
        <v>0</v>
      </c>
      <c r="I22" s="137">
        <v>0</v>
      </c>
      <c r="J22" s="137">
        <v>0</v>
      </c>
      <c r="K22" s="62">
        <f t="shared" si="9"/>
        <v>0</v>
      </c>
      <c r="L22" s="62">
        <f t="shared" si="10"/>
        <v>0</v>
      </c>
      <c r="M22" s="62">
        <f t="shared" si="11"/>
        <v>0</v>
      </c>
      <c r="N22" s="62">
        <f t="shared" si="12"/>
        <v>0</v>
      </c>
      <c r="O22" s="62">
        <f t="shared" si="13"/>
        <v>0</v>
      </c>
      <c r="P22" s="62">
        <f t="shared" si="14"/>
        <v>0</v>
      </c>
      <c r="Q22" s="62">
        <f t="shared" si="15"/>
        <v>0</v>
      </c>
      <c r="R22" s="7">
        <f>SUM(K22:Q22)</f>
        <v>0</v>
      </c>
      <c r="S22" s="29">
        <v>0</v>
      </c>
      <c r="T22" s="30">
        <f t="shared" si="1"/>
        <v>0</v>
      </c>
      <c r="U22" s="30">
        <f t="shared" si="2"/>
        <v>0</v>
      </c>
      <c r="V22" s="30">
        <f t="shared" si="3"/>
        <v>0</v>
      </c>
      <c r="W22" s="30">
        <f t="shared" si="4"/>
        <v>0</v>
      </c>
      <c r="X22" s="30">
        <f t="shared" si="5"/>
        <v>0</v>
      </c>
      <c r="Y22" s="30">
        <f t="shared" si="6"/>
        <v>0</v>
      </c>
      <c r="Z22" s="30">
        <f t="shared" si="7"/>
        <v>0</v>
      </c>
      <c r="AA22" s="30">
        <f t="shared" si="8"/>
        <v>0</v>
      </c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</row>
    <row r="23" spans="1:77" s="6" customFormat="1" ht="13.5" customHeight="1">
      <c r="A23" s="114">
        <v>5100</v>
      </c>
      <c r="B23" s="141"/>
      <c r="C23" s="24"/>
      <c r="D23" s="137">
        <v>0</v>
      </c>
      <c r="E23" s="137">
        <v>0</v>
      </c>
      <c r="F23" s="137">
        <v>0</v>
      </c>
      <c r="G23" s="137">
        <v>0</v>
      </c>
      <c r="H23" s="137">
        <v>0</v>
      </c>
      <c r="I23" s="137">
        <v>0</v>
      </c>
      <c r="J23" s="137">
        <v>0</v>
      </c>
      <c r="K23" s="62">
        <f t="shared" si="9"/>
        <v>0</v>
      </c>
      <c r="L23" s="62">
        <f t="shared" si="10"/>
        <v>0</v>
      </c>
      <c r="M23" s="62">
        <f t="shared" si="11"/>
        <v>0</v>
      </c>
      <c r="N23" s="62">
        <f t="shared" si="12"/>
        <v>0</v>
      </c>
      <c r="O23" s="62">
        <f t="shared" si="13"/>
        <v>0</v>
      </c>
      <c r="P23" s="62">
        <f t="shared" si="14"/>
        <v>0</v>
      </c>
      <c r="Q23" s="62">
        <f t="shared" si="15"/>
        <v>0</v>
      </c>
      <c r="R23" s="7">
        <f t="shared" ref="R23:R24" si="17">SUM(K23:Q23)</f>
        <v>0</v>
      </c>
      <c r="S23" s="29">
        <v>0</v>
      </c>
      <c r="T23" s="30">
        <f t="shared" si="1"/>
        <v>0</v>
      </c>
      <c r="U23" s="30">
        <f t="shared" si="2"/>
        <v>0</v>
      </c>
      <c r="V23" s="30">
        <f t="shared" si="3"/>
        <v>0</v>
      </c>
      <c r="W23" s="30">
        <f t="shared" si="4"/>
        <v>0</v>
      </c>
      <c r="X23" s="30">
        <f t="shared" si="5"/>
        <v>0</v>
      </c>
      <c r="Y23" s="30">
        <f t="shared" si="6"/>
        <v>0</v>
      </c>
      <c r="Z23" s="30">
        <f t="shared" si="7"/>
        <v>0</v>
      </c>
      <c r="AA23" s="30">
        <f t="shared" si="8"/>
        <v>0</v>
      </c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>
      <c r="A24" s="114">
        <v>5100</v>
      </c>
      <c r="B24" s="134"/>
      <c r="C24" s="135"/>
      <c r="D24" s="137">
        <v>0</v>
      </c>
      <c r="E24" s="137">
        <v>0</v>
      </c>
      <c r="F24" s="137">
        <v>0</v>
      </c>
      <c r="G24" s="137">
        <v>0</v>
      </c>
      <c r="H24" s="137">
        <v>0</v>
      </c>
      <c r="I24" s="137">
        <v>0</v>
      </c>
      <c r="J24" s="137">
        <v>0</v>
      </c>
      <c r="K24" s="62">
        <f t="shared" si="9"/>
        <v>0</v>
      </c>
      <c r="L24" s="62">
        <f t="shared" si="10"/>
        <v>0</v>
      </c>
      <c r="M24" s="62">
        <f t="shared" si="11"/>
        <v>0</v>
      </c>
      <c r="N24" s="62">
        <f t="shared" si="12"/>
        <v>0</v>
      </c>
      <c r="O24" s="62">
        <f t="shared" si="13"/>
        <v>0</v>
      </c>
      <c r="P24" s="62">
        <f t="shared" si="14"/>
        <v>0</v>
      </c>
      <c r="Q24" s="62">
        <f t="shared" si="15"/>
        <v>0</v>
      </c>
      <c r="R24" s="7">
        <f t="shared" si="17"/>
        <v>0</v>
      </c>
      <c r="S24" s="29">
        <v>0</v>
      </c>
      <c r="T24" s="30">
        <f t="shared" si="1"/>
        <v>0</v>
      </c>
      <c r="U24" s="30">
        <f t="shared" si="2"/>
        <v>0</v>
      </c>
      <c r="V24" s="30">
        <f t="shared" si="3"/>
        <v>0</v>
      </c>
      <c r="W24" s="30">
        <f t="shared" si="4"/>
        <v>0</v>
      </c>
      <c r="X24" s="30">
        <f t="shared" si="5"/>
        <v>0</v>
      </c>
      <c r="Y24" s="30">
        <f t="shared" si="6"/>
        <v>0</v>
      </c>
      <c r="Z24" s="30">
        <f t="shared" si="7"/>
        <v>0</v>
      </c>
      <c r="AA24" s="30">
        <f t="shared" si="8"/>
        <v>0</v>
      </c>
    </row>
    <row r="25" spans="1:77" s="6" customFormat="1">
      <c r="A25" s="114"/>
      <c r="C25" s="3"/>
      <c r="D25" s="26"/>
      <c r="E25" s="26"/>
      <c r="F25" s="26"/>
      <c r="G25" s="26"/>
      <c r="H25" s="26"/>
      <c r="I25" s="26"/>
      <c r="J25" s="26"/>
      <c r="K25" s="7"/>
      <c r="L25" s="7"/>
      <c r="M25" s="7"/>
      <c r="N25" s="7"/>
      <c r="O25" s="7"/>
      <c r="P25" s="7"/>
      <c r="Q25" s="7"/>
      <c r="R25" s="7"/>
      <c r="S25" s="35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s="6" customFormat="1">
      <c r="A26" s="31"/>
      <c r="B26" s="3" t="s">
        <v>153</v>
      </c>
      <c r="C26" s="3"/>
      <c r="D26" s="26"/>
      <c r="E26" s="26"/>
      <c r="F26" s="26"/>
      <c r="G26" s="26"/>
      <c r="H26" s="26"/>
      <c r="I26" s="26"/>
      <c r="J26" s="26"/>
      <c r="K26" s="7">
        <f>SUM(K13:K24)</f>
        <v>0</v>
      </c>
      <c r="L26" s="7">
        <f t="shared" ref="L26:Q26" si="18">SUM(L13:L24)</f>
        <v>0</v>
      </c>
      <c r="M26" s="7">
        <f t="shared" si="18"/>
        <v>0</v>
      </c>
      <c r="N26" s="7">
        <f t="shared" si="18"/>
        <v>0</v>
      </c>
      <c r="O26" s="7">
        <f t="shared" si="18"/>
        <v>0</v>
      </c>
      <c r="P26" s="7">
        <f t="shared" si="18"/>
        <v>0</v>
      </c>
      <c r="Q26" s="7">
        <f t="shared" si="18"/>
        <v>0</v>
      </c>
      <c r="R26" s="7">
        <f>SUM(K26:Q26)</f>
        <v>0</v>
      </c>
      <c r="S26" s="62" t="s">
        <v>42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</row>
    <row r="27" spans="1:77" s="75" customFormat="1">
      <c r="A27" s="74">
        <v>5190</v>
      </c>
      <c r="B27" s="96" t="s">
        <v>52</v>
      </c>
      <c r="C27" s="96"/>
      <c r="D27" s="182">
        <v>0.30499999999999999</v>
      </c>
      <c r="E27" s="182">
        <v>0.30499999999999999</v>
      </c>
      <c r="F27" s="182">
        <v>0.30499999999999999</v>
      </c>
      <c r="G27" s="182">
        <v>0.30499999999999999</v>
      </c>
      <c r="H27" s="182">
        <v>0.30499999999999999</v>
      </c>
      <c r="I27" s="182">
        <v>0.30499999999999999</v>
      </c>
      <c r="J27" s="182">
        <v>0.30499999999999999</v>
      </c>
      <c r="K27" s="183">
        <f>K26*D27</f>
        <v>0</v>
      </c>
      <c r="L27" s="183">
        <f>L26*E27</f>
        <v>0</v>
      </c>
      <c r="M27" s="183">
        <f t="shared" ref="M27:Q27" si="19">M26*F27</f>
        <v>0</v>
      </c>
      <c r="N27" s="183">
        <f t="shared" si="19"/>
        <v>0</v>
      </c>
      <c r="O27" s="183">
        <f t="shared" si="19"/>
        <v>0</v>
      </c>
      <c r="P27" s="183">
        <f t="shared" si="19"/>
        <v>0</v>
      </c>
      <c r="Q27" s="183">
        <f t="shared" si="19"/>
        <v>0</v>
      </c>
      <c r="R27" s="79">
        <f>SUM(K27:Q27)</f>
        <v>0</v>
      </c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</row>
    <row r="28" spans="1:77" s="190" customFormat="1">
      <c r="A28" s="184">
        <v>5191</v>
      </c>
      <c r="B28" s="185" t="s">
        <v>53</v>
      </c>
      <c r="C28" s="185"/>
      <c r="D28" s="186">
        <v>0.09</v>
      </c>
      <c r="E28" s="186">
        <v>0.09</v>
      </c>
      <c r="F28" s="186">
        <v>0.09</v>
      </c>
      <c r="G28" s="186">
        <v>0.09</v>
      </c>
      <c r="H28" s="186">
        <v>0.09</v>
      </c>
      <c r="I28" s="186">
        <v>0.09</v>
      </c>
      <c r="J28" s="186">
        <v>0.09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8">
        <f>SUM(K28:Q28)</f>
        <v>0</v>
      </c>
      <c r="S28" s="189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</row>
    <row r="29" spans="1:77" s="51" customFormat="1">
      <c r="A29" s="31"/>
      <c r="B29" s="45" t="s">
        <v>154</v>
      </c>
      <c r="C29" s="45"/>
      <c r="D29" s="46"/>
      <c r="E29" s="46"/>
      <c r="F29" s="46"/>
      <c r="G29" s="46"/>
      <c r="H29" s="46"/>
      <c r="I29" s="46"/>
      <c r="J29" s="46"/>
      <c r="K29" s="372">
        <f t="shared" ref="K29:Q29" si="20">SUM(K26:K28)</f>
        <v>0</v>
      </c>
      <c r="L29" s="372">
        <f t="shared" si="20"/>
        <v>0</v>
      </c>
      <c r="M29" s="372">
        <f t="shared" si="20"/>
        <v>0</v>
      </c>
      <c r="N29" s="372">
        <f t="shared" si="20"/>
        <v>0</v>
      </c>
      <c r="O29" s="372">
        <f t="shared" si="20"/>
        <v>0</v>
      </c>
      <c r="P29" s="55">
        <f t="shared" si="20"/>
        <v>0</v>
      </c>
      <c r="Q29" s="55">
        <f t="shared" si="20"/>
        <v>0</v>
      </c>
      <c r="R29" s="372">
        <f>SUM(R26:R28)</f>
        <v>0</v>
      </c>
      <c r="S29" s="402" t="s">
        <v>117</v>
      </c>
      <c r="T29" s="403"/>
      <c r="U29" s="403"/>
      <c r="V29" s="403"/>
      <c r="W29" s="403"/>
      <c r="X29" s="404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</row>
    <row r="30" spans="1:77" s="6" customFormat="1">
      <c r="A30" s="31"/>
      <c r="B30" s="3"/>
      <c r="C30" s="3"/>
      <c r="D30" s="26"/>
      <c r="E30" s="26"/>
      <c r="F30" s="26"/>
      <c r="G30" s="26"/>
      <c r="H30" s="26"/>
      <c r="I30" s="26"/>
      <c r="J30" s="26"/>
      <c r="K30" s="7"/>
      <c r="L30" s="7"/>
      <c r="M30" s="7"/>
      <c r="N30" s="7"/>
      <c r="O30" s="7"/>
      <c r="P30" s="7"/>
      <c r="Q30" s="7"/>
      <c r="R30" s="7"/>
      <c r="S30" s="101"/>
      <c r="T30" s="102" t="s">
        <v>97</v>
      </c>
      <c r="U30" s="102" t="s">
        <v>98</v>
      </c>
      <c r="V30" s="102" t="s">
        <v>99</v>
      </c>
      <c r="W30" s="102" t="s">
        <v>100</v>
      </c>
      <c r="X30" s="102" t="s">
        <v>101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</row>
    <row r="31" spans="1:77" s="6" customFormat="1">
      <c r="A31" s="31"/>
      <c r="B31" s="3"/>
      <c r="C31" s="3"/>
      <c r="D31" s="26"/>
      <c r="E31" s="26"/>
      <c r="F31" s="26"/>
      <c r="G31" s="26"/>
      <c r="H31" s="26"/>
      <c r="I31" s="26"/>
      <c r="J31" s="26"/>
      <c r="K31" s="7"/>
      <c r="L31" s="7"/>
      <c r="M31" s="7"/>
      <c r="N31" s="7"/>
      <c r="O31" s="7"/>
      <c r="P31" s="7"/>
      <c r="Q31" s="7"/>
      <c r="R31" s="7"/>
      <c r="S31" s="106">
        <f t="shared" ref="S31:S40" si="21">+B13</f>
        <v>0</v>
      </c>
      <c r="T31" s="104">
        <f t="shared" ref="T31:X40" si="22">(S13/12*$D$112)+(T13/12*$D$113)</f>
        <v>212100</v>
      </c>
      <c r="U31" s="104">
        <f t="shared" si="22"/>
        <v>212100</v>
      </c>
      <c r="V31" s="104">
        <f t="shared" si="22"/>
        <v>212100</v>
      </c>
      <c r="W31" s="104">
        <f t="shared" si="22"/>
        <v>212100</v>
      </c>
      <c r="X31" s="105">
        <f t="shared" si="22"/>
        <v>212100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</row>
    <row r="32" spans="1:77" s="6" customFormat="1" ht="15.75" customHeight="1">
      <c r="A32" s="31"/>
      <c r="B32" s="19" t="s">
        <v>55</v>
      </c>
      <c r="C32" s="3"/>
      <c r="D32" s="26"/>
      <c r="E32" s="26"/>
      <c r="F32" s="26"/>
      <c r="G32" s="26"/>
      <c r="H32" s="26"/>
      <c r="I32" s="26"/>
      <c r="J32" s="26"/>
      <c r="K32" s="7"/>
      <c r="L32" s="7"/>
      <c r="M32" s="7"/>
      <c r="N32" s="7"/>
      <c r="O32" s="7"/>
      <c r="P32" s="7"/>
      <c r="Q32" s="7"/>
      <c r="R32" s="7"/>
      <c r="S32" s="106">
        <f t="shared" si="21"/>
        <v>0</v>
      </c>
      <c r="T32" s="104">
        <f t="shared" si="22"/>
        <v>0</v>
      </c>
      <c r="U32" s="104">
        <f t="shared" si="22"/>
        <v>0</v>
      </c>
      <c r="V32" s="104">
        <f t="shared" si="22"/>
        <v>0</v>
      </c>
      <c r="W32" s="104">
        <f t="shared" si="22"/>
        <v>0</v>
      </c>
      <c r="X32" s="105">
        <f t="shared" si="22"/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</row>
    <row r="33" spans="1:77" s="6" customFormat="1" ht="14.25" customHeight="1">
      <c r="A33" s="31"/>
      <c r="B33" s="19"/>
      <c r="C33" s="3"/>
      <c r="D33" s="26"/>
      <c r="E33" s="26"/>
      <c r="F33" s="26"/>
      <c r="G33" s="26"/>
      <c r="H33" s="26"/>
      <c r="I33" s="26"/>
      <c r="J33" s="26"/>
      <c r="K33" s="7"/>
      <c r="L33" s="7"/>
      <c r="M33" s="7"/>
      <c r="N33" s="7"/>
      <c r="O33" s="7"/>
      <c r="P33" s="7"/>
      <c r="Q33" s="7"/>
      <c r="R33" s="7"/>
      <c r="S33" s="106">
        <f t="shared" si="21"/>
        <v>0</v>
      </c>
      <c r="T33" s="104">
        <f t="shared" si="22"/>
        <v>0</v>
      </c>
      <c r="U33" s="104">
        <f t="shared" si="22"/>
        <v>0</v>
      </c>
      <c r="V33" s="104">
        <f t="shared" si="22"/>
        <v>0</v>
      </c>
      <c r="W33" s="104">
        <f t="shared" si="22"/>
        <v>0</v>
      </c>
      <c r="X33" s="105">
        <f t="shared" si="22"/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</row>
    <row r="34" spans="1:77" s="6" customFormat="1" ht="14.25" customHeight="1">
      <c r="A34" s="31"/>
      <c r="B34" s="45" t="s">
        <v>56</v>
      </c>
      <c r="C34" s="3"/>
      <c r="D34" s="26"/>
      <c r="E34" s="26"/>
      <c r="F34" s="26"/>
      <c r="G34" s="26"/>
      <c r="H34" s="26"/>
      <c r="I34" s="26"/>
      <c r="J34" s="26"/>
      <c r="K34" s="7"/>
      <c r="L34" s="7"/>
      <c r="M34" s="7"/>
      <c r="N34" s="7"/>
      <c r="O34" s="7"/>
      <c r="P34" s="7"/>
      <c r="Q34" s="7"/>
      <c r="R34" s="7"/>
      <c r="S34" s="106">
        <f t="shared" si="21"/>
        <v>0</v>
      </c>
      <c r="T34" s="104">
        <f t="shared" si="22"/>
        <v>0</v>
      </c>
      <c r="U34" s="104">
        <f t="shared" si="22"/>
        <v>0</v>
      </c>
      <c r="V34" s="104">
        <f t="shared" si="22"/>
        <v>0</v>
      </c>
      <c r="W34" s="104">
        <f t="shared" si="22"/>
        <v>0</v>
      </c>
      <c r="X34" s="105">
        <f t="shared" si="22"/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</row>
    <row r="35" spans="1:77" s="6" customFormat="1" ht="14.25" customHeight="1">
      <c r="A35" s="31">
        <v>5319</v>
      </c>
      <c r="B35" s="364"/>
      <c r="C35" s="365"/>
      <c r="D35" s="26"/>
      <c r="E35" s="26"/>
      <c r="F35" s="26"/>
      <c r="G35" s="26"/>
      <c r="H35" s="26"/>
      <c r="I35" s="26"/>
      <c r="J35" s="26"/>
      <c r="K35" s="110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/>
      <c r="R35" s="341">
        <f>SUM(K35:Q35)</f>
        <v>0</v>
      </c>
      <c r="S35" s="106">
        <f t="shared" si="21"/>
        <v>0</v>
      </c>
      <c r="T35" s="104">
        <f t="shared" si="22"/>
        <v>0</v>
      </c>
      <c r="U35" s="104">
        <f t="shared" si="22"/>
        <v>0</v>
      </c>
      <c r="V35" s="104">
        <f t="shared" si="22"/>
        <v>0</v>
      </c>
      <c r="W35" s="104">
        <f t="shared" si="22"/>
        <v>0</v>
      </c>
      <c r="X35" s="105">
        <f t="shared" si="22"/>
        <v>0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</row>
    <row r="36" spans="1:77" s="6" customFormat="1" ht="14.25" hidden="1" customHeight="1">
      <c r="A36" s="31"/>
      <c r="B36" s="52"/>
      <c r="C36" s="151"/>
      <c r="D36" s="26"/>
      <c r="E36" s="26"/>
      <c r="F36" s="26"/>
      <c r="G36" s="26"/>
      <c r="H36" s="26"/>
      <c r="I36" s="26"/>
      <c r="J36" s="26"/>
      <c r="K36" s="110">
        <v>0</v>
      </c>
      <c r="L36" s="58">
        <v>0</v>
      </c>
      <c r="M36" s="58">
        <f>ROUND(L36*$D$115,0)</f>
        <v>0</v>
      </c>
      <c r="N36" s="58">
        <f>ROUND(M36*$D$115,0)</f>
        <v>0</v>
      </c>
      <c r="O36" s="58">
        <f>ROUND(N36*$D$115,0)</f>
        <v>0</v>
      </c>
      <c r="P36" s="58">
        <f>ROUND(O36*$D$115,0)</f>
        <v>0</v>
      </c>
      <c r="Q36" s="58">
        <f>ROUND(P36*$D$115,0)</f>
        <v>0</v>
      </c>
      <c r="R36" s="7">
        <f>SUM(K36:Q36)</f>
        <v>0</v>
      </c>
      <c r="S36" s="106">
        <f t="shared" si="21"/>
        <v>0</v>
      </c>
      <c r="T36" s="104">
        <f t="shared" si="22"/>
        <v>0</v>
      </c>
      <c r="U36" s="104">
        <f t="shared" si="22"/>
        <v>0</v>
      </c>
      <c r="V36" s="104">
        <f t="shared" si="22"/>
        <v>0</v>
      </c>
      <c r="W36" s="104">
        <f t="shared" si="22"/>
        <v>0</v>
      </c>
      <c r="X36" s="105">
        <f t="shared" si="22"/>
        <v>0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</row>
    <row r="37" spans="1:77" s="51" customFormat="1" ht="14.25" customHeight="1">
      <c r="A37" s="31"/>
      <c r="B37" s="45" t="s">
        <v>155</v>
      </c>
      <c r="C37" s="45"/>
      <c r="D37" s="46"/>
      <c r="E37" s="46"/>
      <c r="F37" s="46"/>
      <c r="G37" s="46"/>
      <c r="H37" s="46"/>
      <c r="I37" s="46"/>
      <c r="J37" s="46"/>
      <c r="K37" s="48">
        <f t="shared" ref="K37:Q37" si="23">SUM(K34:K36)</f>
        <v>0</v>
      </c>
      <c r="L37" s="48">
        <f t="shared" si="23"/>
        <v>0</v>
      </c>
      <c r="M37" s="48">
        <f t="shared" si="23"/>
        <v>0</v>
      </c>
      <c r="N37" s="48">
        <f t="shared" si="23"/>
        <v>0</v>
      </c>
      <c r="O37" s="48">
        <f t="shared" si="23"/>
        <v>0</v>
      </c>
      <c r="P37" s="48">
        <f t="shared" si="23"/>
        <v>0</v>
      </c>
      <c r="Q37" s="48">
        <f t="shared" si="23"/>
        <v>0</v>
      </c>
      <c r="R37" s="48">
        <f>SUM(K37:Q37)</f>
        <v>0</v>
      </c>
      <c r="S37" s="106">
        <f t="shared" si="21"/>
        <v>0</v>
      </c>
      <c r="T37" s="104">
        <f t="shared" si="22"/>
        <v>0</v>
      </c>
      <c r="U37" s="104">
        <f t="shared" si="22"/>
        <v>0</v>
      </c>
      <c r="V37" s="104">
        <f t="shared" si="22"/>
        <v>0</v>
      </c>
      <c r="W37" s="104">
        <f t="shared" si="22"/>
        <v>0</v>
      </c>
      <c r="X37" s="105">
        <f t="shared" si="22"/>
        <v>0</v>
      </c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</row>
    <row r="38" spans="1:77" s="51" customFormat="1" ht="14.25" hidden="1" customHeight="1">
      <c r="A38" s="31"/>
      <c r="B38" s="45"/>
      <c r="C38" s="45"/>
      <c r="D38" s="46"/>
      <c r="E38" s="46"/>
      <c r="F38" s="46"/>
      <c r="G38" s="46"/>
      <c r="H38" s="46"/>
      <c r="I38" s="46"/>
      <c r="J38" s="46"/>
      <c r="K38" s="55"/>
      <c r="L38" s="55"/>
      <c r="M38" s="55"/>
      <c r="N38" s="55"/>
      <c r="O38" s="55"/>
      <c r="P38" s="55"/>
      <c r="Q38" s="55"/>
      <c r="R38" s="55"/>
      <c r="S38" s="106">
        <f t="shared" si="21"/>
        <v>0</v>
      </c>
      <c r="T38" s="104">
        <f t="shared" si="22"/>
        <v>0</v>
      </c>
      <c r="U38" s="104">
        <f t="shared" si="22"/>
        <v>0</v>
      </c>
      <c r="V38" s="104">
        <f t="shared" si="22"/>
        <v>0</v>
      </c>
      <c r="W38" s="104">
        <f t="shared" si="22"/>
        <v>0</v>
      </c>
      <c r="X38" s="105">
        <f t="shared" si="22"/>
        <v>0</v>
      </c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</row>
    <row r="39" spans="1:77" s="6" customFormat="1" ht="14.25" hidden="1" customHeight="1">
      <c r="A39" s="31"/>
      <c r="B39" s="45" t="s">
        <v>63</v>
      </c>
      <c r="C39" s="3"/>
      <c r="D39" s="26"/>
      <c r="E39" s="26"/>
      <c r="F39" s="26"/>
      <c r="G39" s="26"/>
      <c r="H39" s="26"/>
      <c r="I39" s="26"/>
      <c r="J39" s="26"/>
      <c r="K39" s="7"/>
      <c r="L39" s="7"/>
      <c r="M39" s="7"/>
      <c r="N39" s="7"/>
      <c r="O39" s="7"/>
      <c r="P39" s="7"/>
      <c r="Q39" s="7"/>
      <c r="R39" s="7"/>
      <c r="S39" s="106">
        <f t="shared" si="21"/>
        <v>0</v>
      </c>
      <c r="T39" s="104">
        <f t="shared" si="22"/>
        <v>0</v>
      </c>
      <c r="U39" s="104">
        <f t="shared" si="22"/>
        <v>0</v>
      </c>
      <c r="V39" s="104">
        <f t="shared" si="22"/>
        <v>0</v>
      </c>
      <c r="W39" s="104">
        <f t="shared" si="22"/>
        <v>0</v>
      </c>
      <c r="X39" s="105">
        <f t="shared" si="22"/>
        <v>0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</row>
    <row r="40" spans="1:77" s="6" customFormat="1" ht="14.25" hidden="1" customHeight="1" thickBot="1">
      <c r="A40" s="31">
        <v>1831</v>
      </c>
      <c r="B40" s="52"/>
      <c r="C40" s="3"/>
      <c r="D40" s="26"/>
      <c r="E40" s="26"/>
      <c r="F40" s="26"/>
      <c r="G40" s="26"/>
      <c r="H40" s="26"/>
      <c r="I40" s="26"/>
      <c r="J40" s="26"/>
      <c r="K40" s="53">
        <v>0</v>
      </c>
      <c r="L40" s="58">
        <f t="shared" ref="L40:Q41" si="24">ROUND(K40*$D$115,0)</f>
        <v>0</v>
      </c>
      <c r="M40" s="58">
        <f t="shared" si="24"/>
        <v>0</v>
      </c>
      <c r="N40" s="58">
        <f t="shared" si="24"/>
        <v>0</v>
      </c>
      <c r="O40" s="58">
        <f t="shared" si="24"/>
        <v>0</v>
      </c>
      <c r="P40" s="58">
        <f t="shared" si="24"/>
        <v>0</v>
      </c>
      <c r="Q40" s="58">
        <f t="shared" si="24"/>
        <v>0</v>
      </c>
      <c r="R40" s="7">
        <f>SUM(K40:Q40)</f>
        <v>0</v>
      </c>
      <c r="S40" s="107">
        <f t="shared" si="21"/>
        <v>0</v>
      </c>
      <c r="T40" s="108">
        <f t="shared" si="22"/>
        <v>0</v>
      </c>
      <c r="U40" s="108">
        <f t="shared" si="22"/>
        <v>0</v>
      </c>
      <c r="V40" s="108">
        <f t="shared" si="22"/>
        <v>0</v>
      </c>
      <c r="W40" s="108">
        <f t="shared" si="22"/>
        <v>0</v>
      </c>
      <c r="X40" s="109">
        <f t="shared" si="22"/>
        <v>0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</row>
    <row r="41" spans="1:77" s="6" customFormat="1" ht="14.25" hidden="1" customHeight="1">
      <c r="A41" s="31"/>
      <c r="B41" s="52"/>
      <c r="C41" s="3"/>
      <c r="D41" s="26"/>
      <c r="E41" s="26"/>
      <c r="F41" s="26"/>
      <c r="G41" s="26"/>
      <c r="H41" s="26"/>
      <c r="I41" s="26"/>
      <c r="J41" s="26"/>
      <c r="K41" s="53">
        <v>0</v>
      </c>
      <c r="L41" s="58">
        <f t="shared" si="24"/>
        <v>0</v>
      </c>
      <c r="M41" s="58">
        <f t="shared" si="24"/>
        <v>0</v>
      </c>
      <c r="N41" s="58">
        <f t="shared" si="24"/>
        <v>0</v>
      </c>
      <c r="O41" s="58">
        <f t="shared" si="24"/>
        <v>0</v>
      </c>
      <c r="P41" s="58">
        <f t="shared" si="24"/>
        <v>0</v>
      </c>
      <c r="Q41" s="58">
        <f t="shared" si="24"/>
        <v>0</v>
      </c>
      <c r="R41" s="7">
        <f>SUM(K41:Q41)</f>
        <v>0</v>
      </c>
      <c r="S41" s="89"/>
      <c r="T41" s="34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</row>
    <row r="42" spans="1:77" s="51" customFormat="1" ht="14.25" hidden="1" customHeight="1">
      <c r="A42" s="31"/>
      <c r="B42" s="54" t="s">
        <v>156</v>
      </c>
      <c r="C42" s="45"/>
      <c r="D42" s="46"/>
      <c r="E42" s="46"/>
      <c r="F42" s="46"/>
      <c r="G42" s="46"/>
      <c r="H42" s="46"/>
      <c r="I42" s="46"/>
      <c r="J42" s="46"/>
      <c r="K42" s="48">
        <f t="shared" ref="K42:Q42" si="25">SUM(K39:K41)</f>
        <v>0</v>
      </c>
      <c r="L42" s="48">
        <f t="shared" si="25"/>
        <v>0</v>
      </c>
      <c r="M42" s="48">
        <f t="shared" si="25"/>
        <v>0</v>
      </c>
      <c r="N42" s="48">
        <f t="shared" si="25"/>
        <v>0</v>
      </c>
      <c r="O42" s="48">
        <f t="shared" si="25"/>
        <v>0</v>
      </c>
      <c r="P42" s="48">
        <f t="shared" si="25"/>
        <v>0</v>
      </c>
      <c r="Q42" s="48">
        <f t="shared" si="25"/>
        <v>0</v>
      </c>
      <c r="R42" s="48">
        <f>SUM(K42:Q42)</f>
        <v>0</v>
      </c>
      <c r="S42" s="89"/>
      <c r="T42" s="34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</row>
    <row r="43" spans="1:77" s="51" customFormat="1" ht="14.25" customHeight="1">
      <c r="A43" s="31"/>
      <c r="B43" s="45"/>
      <c r="C43" s="45"/>
      <c r="D43" s="46"/>
      <c r="E43" s="46"/>
      <c r="F43" s="46"/>
      <c r="G43" s="46"/>
      <c r="H43" s="46"/>
      <c r="I43" s="46"/>
      <c r="J43" s="46"/>
      <c r="K43" s="55"/>
      <c r="L43" s="55"/>
      <c r="M43" s="55"/>
      <c r="N43" s="55"/>
      <c r="O43" s="55"/>
      <c r="P43" s="55"/>
      <c r="Q43" s="55"/>
      <c r="R43" s="55"/>
      <c r="S43" s="106">
        <f>+B22</f>
        <v>0</v>
      </c>
      <c r="T43" s="104">
        <f>(S22/12*$D$110)+(T22/12*$D$111)</f>
        <v>0</v>
      </c>
      <c r="U43" s="104">
        <f>(T22/12*$D$110)+(U22/12*$D$111)</f>
        <v>0</v>
      </c>
      <c r="V43" s="104">
        <f>(U22/12*$D$110)+(V22/12*$D$111)</f>
        <v>0</v>
      </c>
      <c r="W43" s="104">
        <f>(V22/12*$D$110)+(W22/12*$D$111)</f>
        <v>0</v>
      </c>
      <c r="X43" s="104">
        <f>(W22/12*$D$110)+(X22/12*$D$111)</f>
        <v>0</v>
      </c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</row>
    <row r="44" spans="1:77" s="6" customFormat="1" ht="14.25" customHeight="1">
      <c r="A44" s="31"/>
      <c r="B44" s="45" t="s">
        <v>65</v>
      </c>
      <c r="C44" s="3"/>
      <c r="D44" s="26"/>
      <c r="E44" s="26"/>
      <c r="F44" s="26"/>
      <c r="G44" s="26"/>
      <c r="H44" s="26"/>
      <c r="I44" s="26"/>
      <c r="J44" s="26"/>
      <c r="K44" s="7"/>
      <c r="L44" s="7"/>
      <c r="M44" s="7"/>
      <c r="N44" s="7"/>
      <c r="O44" s="7"/>
      <c r="P44" s="7"/>
      <c r="Q44" s="7"/>
      <c r="R44" s="7"/>
      <c r="S44" s="106"/>
      <c r="T44" s="34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</row>
    <row r="45" spans="1:77" s="6" customFormat="1" ht="14.25" customHeight="1">
      <c r="A45" s="31">
        <v>5228</v>
      </c>
      <c r="B45" s="52" t="s">
        <v>121</v>
      </c>
      <c r="C45" s="11"/>
      <c r="D45" s="26"/>
      <c r="E45" s="26"/>
      <c r="F45" s="26"/>
      <c r="G45" s="26"/>
      <c r="H45" s="26"/>
      <c r="I45" s="26"/>
      <c r="J45" s="26"/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/>
      <c r="R45" s="341">
        <f>SUM(K45:Q45)</f>
        <v>0</v>
      </c>
      <c r="S45" s="106"/>
      <c r="T45" s="34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</row>
    <row r="46" spans="1:77" s="6" customFormat="1" ht="14.25" hidden="1" customHeight="1">
      <c r="A46" s="31"/>
      <c r="B46" s="52" t="s">
        <v>42</v>
      </c>
      <c r="C46" s="3"/>
      <c r="D46" s="26"/>
      <c r="E46" s="26"/>
      <c r="F46" s="26"/>
      <c r="G46" s="26"/>
      <c r="H46" s="26"/>
      <c r="I46" s="26"/>
      <c r="J46" s="26"/>
      <c r="K46" s="53">
        <v>0</v>
      </c>
      <c r="L46" s="58">
        <f t="shared" ref="L46:Q47" si="26">K46*1.03</f>
        <v>0</v>
      </c>
      <c r="M46" s="58">
        <f t="shared" si="26"/>
        <v>0</v>
      </c>
      <c r="N46" s="58">
        <f t="shared" si="26"/>
        <v>0</v>
      </c>
      <c r="O46" s="58">
        <f t="shared" si="26"/>
        <v>0</v>
      </c>
      <c r="P46" s="58">
        <f t="shared" si="26"/>
        <v>0</v>
      </c>
      <c r="Q46" s="58">
        <f t="shared" si="26"/>
        <v>0</v>
      </c>
      <c r="R46" s="7">
        <f t="shared" ref="R46:R48" si="27">SUM(K46:Q46)</f>
        <v>0</v>
      </c>
      <c r="S46" s="106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</row>
    <row r="47" spans="1:77" s="6" customFormat="1" ht="14.25" hidden="1" customHeight="1">
      <c r="A47" s="31"/>
      <c r="B47" s="128" t="s">
        <v>42</v>
      </c>
      <c r="C47" s="3"/>
      <c r="D47" s="26"/>
      <c r="E47" s="26"/>
      <c r="F47" s="26"/>
      <c r="G47" s="26"/>
      <c r="H47" s="26"/>
      <c r="I47" s="26"/>
      <c r="J47" s="26"/>
      <c r="K47" s="53">
        <v>0</v>
      </c>
      <c r="L47" s="58">
        <f t="shared" si="26"/>
        <v>0</v>
      </c>
      <c r="M47" s="58">
        <f t="shared" si="26"/>
        <v>0</v>
      </c>
      <c r="N47" s="58">
        <f t="shared" si="26"/>
        <v>0</v>
      </c>
      <c r="O47" s="58">
        <f t="shared" si="26"/>
        <v>0</v>
      </c>
      <c r="P47" s="58">
        <f t="shared" si="26"/>
        <v>0</v>
      </c>
      <c r="Q47" s="58">
        <f t="shared" si="26"/>
        <v>0</v>
      </c>
      <c r="R47" s="7">
        <f t="shared" si="27"/>
        <v>0</v>
      </c>
      <c r="S47" s="106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</row>
    <row r="48" spans="1:77" s="6" customFormat="1" ht="14.25" hidden="1" customHeight="1">
      <c r="A48" s="31">
        <v>5224</v>
      </c>
      <c r="B48" s="128"/>
      <c r="C48" s="3"/>
      <c r="D48" s="26"/>
      <c r="E48" s="26"/>
      <c r="F48" s="26"/>
      <c r="G48" s="26"/>
      <c r="H48" s="26"/>
      <c r="I48" s="26"/>
      <c r="J48" s="26"/>
      <c r="K48" s="53">
        <v>0</v>
      </c>
      <c r="L48" s="58">
        <f t="shared" ref="L48:Q48" si="28">K48*1.03</f>
        <v>0</v>
      </c>
      <c r="M48" s="58">
        <f t="shared" si="28"/>
        <v>0</v>
      </c>
      <c r="N48" s="58">
        <f t="shared" si="28"/>
        <v>0</v>
      </c>
      <c r="O48" s="58">
        <f t="shared" si="28"/>
        <v>0</v>
      </c>
      <c r="P48" s="58">
        <f t="shared" si="28"/>
        <v>0</v>
      </c>
      <c r="Q48" s="58">
        <f t="shared" si="28"/>
        <v>0</v>
      </c>
      <c r="R48" s="7">
        <f t="shared" si="27"/>
        <v>0</v>
      </c>
      <c r="S48" s="106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</row>
    <row r="49" spans="1:77" s="51" customFormat="1" ht="14.25" customHeight="1">
      <c r="A49" s="31"/>
      <c r="B49" s="54" t="s">
        <v>157</v>
      </c>
      <c r="C49" s="45"/>
      <c r="D49" s="46"/>
      <c r="E49" s="46"/>
      <c r="F49" s="46"/>
      <c r="G49" s="46"/>
      <c r="H49" s="46"/>
      <c r="I49" s="46"/>
      <c r="J49" s="46"/>
      <c r="K49" s="48">
        <f t="shared" ref="K49:Q49" si="29">SUM(K44:K48)</f>
        <v>0</v>
      </c>
      <c r="L49" s="48">
        <f t="shared" si="29"/>
        <v>0</v>
      </c>
      <c r="M49" s="48">
        <f t="shared" si="29"/>
        <v>0</v>
      </c>
      <c r="N49" s="48">
        <f t="shared" si="29"/>
        <v>0</v>
      </c>
      <c r="O49" s="48">
        <f t="shared" si="29"/>
        <v>0</v>
      </c>
      <c r="P49" s="48">
        <f t="shared" si="29"/>
        <v>0</v>
      </c>
      <c r="Q49" s="48">
        <f t="shared" si="29"/>
        <v>0</v>
      </c>
      <c r="R49" s="48">
        <f>SUM(K49:Q49)</f>
        <v>0</v>
      </c>
      <c r="S49" s="50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</row>
    <row r="50" spans="1:77" s="6" customFormat="1" ht="15" customHeight="1">
      <c r="A50" s="31"/>
      <c r="B50" s="3"/>
      <c r="C50" s="3"/>
      <c r="D50" s="26"/>
      <c r="E50" s="26"/>
      <c r="F50" s="26"/>
      <c r="G50" s="26"/>
      <c r="H50" s="26"/>
      <c r="I50" s="26"/>
      <c r="J50" s="26"/>
      <c r="K50" s="7"/>
      <c r="L50" s="7"/>
      <c r="M50" s="7"/>
      <c r="N50" s="7"/>
      <c r="O50" s="7"/>
      <c r="P50" s="7"/>
      <c r="Q50" s="7"/>
      <c r="R50" s="7"/>
      <c r="S50" s="3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</row>
    <row r="51" spans="1:77" s="6" customFormat="1" ht="14.25" customHeight="1">
      <c r="A51" s="31"/>
      <c r="B51" s="51" t="s">
        <v>67</v>
      </c>
      <c r="C51" s="3"/>
      <c r="D51" s="26"/>
      <c r="E51" s="26"/>
      <c r="F51" s="26"/>
      <c r="G51" s="26"/>
      <c r="H51" s="26"/>
      <c r="I51" s="26"/>
      <c r="J51" s="26"/>
      <c r="K51" s="7"/>
      <c r="L51" s="7"/>
      <c r="M51" s="7"/>
      <c r="N51" s="7"/>
      <c r="O51" s="7"/>
      <c r="P51" s="7"/>
      <c r="Q51" s="7"/>
      <c r="R51" s="7"/>
      <c r="S51" s="35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</row>
    <row r="52" spans="1:77" s="6" customFormat="1" ht="14.25" customHeight="1">
      <c r="A52" s="31">
        <v>5200</v>
      </c>
      <c r="B52" s="181" t="s">
        <v>125</v>
      </c>
      <c r="C52" s="194"/>
      <c r="D52" s="26"/>
      <c r="E52" s="26"/>
      <c r="F52" s="26"/>
      <c r="G52" s="26"/>
      <c r="H52" s="26"/>
      <c r="I52" s="26"/>
      <c r="J52" s="26"/>
      <c r="K52" s="361">
        <v>0</v>
      </c>
      <c r="L52" s="361">
        <v>0</v>
      </c>
      <c r="M52" s="361">
        <v>0</v>
      </c>
      <c r="N52" s="361">
        <v>0</v>
      </c>
      <c r="O52" s="361">
        <v>0</v>
      </c>
      <c r="P52" s="110">
        <v>0</v>
      </c>
      <c r="Q52" s="110"/>
      <c r="R52" s="341">
        <f>SUM(K52:Q52)</f>
        <v>0</v>
      </c>
      <c r="S52" s="3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</row>
    <row r="53" spans="1:77" s="51" customFormat="1" ht="14.25" customHeight="1">
      <c r="A53" s="31"/>
      <c r="B53" s="54" t="s">
        <v>158</v>
      </c>
      <c r="C53" s="195"/>
      <c r="D53" s="46"/>
      <c r="E53" s="46"/>
      <c r="F53" s="46"/>
      <c r="G53" s="46"/>
      <c r="H53" s="46"/>
      <c r="I53" s="46"/>
      <c r="J53" s="46"/>
      <c r="K53" s="47">
        <f t="shared" ref="K53:Q53" si="30">SUM(K51:K52)</f>
        <v>0</v>
      </c>
      <c r="L53" s="47">
        <f t="shared" si="30"/>
        <v>0</v>
      </c>
      <c r="M53" s="47">
        <f t="shared" si="30"/>
        <v>0</v>
      </c>
      <c r="N53" s="47">
        <f t="shared" si="30"/>
        <v>0</v>
      </c>
      <c r="O53" s="47">
        <f t="shared" si="30"/>
        <v>0</v>
      </c>
      <c r="P53" s="47">
        <f t="shared" si="30"/>
        <v>0</v>
      </c>
      <c r="Q53" s="47">
        <f t="shared" si="30"/>
        <v>0</v>
      </c>
      <c r="R53" s="48">
        <f>SUM(K53:Q53)</f>
        <v>0</v>
      </c>
      <c r="S53" s="50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</row>
    <row r="54" spans="1:77" s="6" customFormat="1" ht="14.25" customHeight="1">
      <c r="A54" s="31"/>
      <c r="C54" s="196"/>
      <c r="D54" s="26"/>
      <c r="E54" s="26"/>
      <c r="F54" s="26"/>
      <c r="G54" s="26"/>
      <c r="H54" s="26"/>
      <c r="I54" s="26"/>
      <c r="J54" s="26"/>
      <c r="K54" s="57"/>
      <c r="L54" s="57"/>
      <c r="M54" s="57"/>
      <c r="N54" s="57"/>
      <c r="O54" s="57"/>
      <c r="P54" s="57"/>
      <c r="Q54" s="57"/>
      <c r="R54" s="7"/>
      <c r="S54" s="3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</row>
    <row r="55" spans="1:77" s="6" customFormat="1" ht="14.25" customHeight="1">
      <c r="A55" s="31"/>
      <c r="B55" s="45" t="s">
        <v>69</v>
      </c>
      <c r="C55" s="3"/>
      <c r="D55" s="26"/>
      <c r="E55" s="26"/>
      <c r="F55" s="26"/>
      <c r="G55" s="26"/>
      <c r="H55" s="26"/>
      <c r="I55" s="26"/>
      <c r="J55" s="26"/>
      <c r="K55" s="7"/>
      <c r="L55" s="7"/>
      <c r="M55" s="7"/>
      <c r="N55" s="7"/>
      <c r="O55" s="7"/>
      <c r="P55" s="7"/>
      <c r="Q55" s="7"/>
      <c r="R55" s="7"/>
      <c r="S55" s="3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</row>
    <row r="56" spans="1:77" s="6" customFormat="1" ht="13.5" customHeight="1">
      <c r="A56" s="31">
        <v>4189</v>
      </c>
      <c r="B56" s="52" t="s">
        <v>82</v>
      </c>
      <c r="C56" s="3"/>
      <c r="D56" s="26"/>
      <c r="E56" s="26"/>
      <c r="F56" s="26"/>
      <c r="G56" s="26"/>
      <c r="H56" s="26"/>
      <c r="I56" s="26"/>
      <c r="J56" s="26"/>
      <c r="K56" s="58">
        <v>0</v>
      </c>
      <c r="L56" s="58">
        <f t="shared" ref="L56:Q56" si="31">K56*1.05</f>
        <v>0</v>
      </c>
      <c r="M56" s="58">
        <f t="shared" si="31"/>
        <v>0</v>
      </c>
      <c r="N56" s="58">
        <f t="shared" si="31"/>
        <v>0</v>
      </c>
      <c r="O56" s="58">
        <f t="shared" si="31"/>
        <v>0</v>
      </c>
      <c r="P56" s="58">
        <f t="shared" si="31"/>
        <v>0</v>
      </c>
      <c r="Q56" s="58">
        <f t="shared" si="31"/>
        <v>0</v>
      </c>
      <c r="R56" s="7">
        <f>SUM(K56:Q56)</f>
        <v>0</v>
      </c>
      <c r="S56" s="3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</row>
    <row r="57" spans="1:77" s="6" customFormat="1" ht="12.75" customHeight="1">
      <c r="A57" s="31"/>
      <c r="B57" s="81" t="s">
        <v>83</v>
      </c>
      <c r="C57" s="3"/>
      <c r="D57" s="26"/>
      <c r="E57" s="26"/>
      <c r="F57" s="26"/>
      <c r="G57" s="26"/>
      <c r="H57" s="26"/>
      <c r="I57" s="26"/>
      <c r="J57" s="26"/>
      <c r="K57" s="58">
        <v>0</v>
      </c>
      <c r="L57" s="58">
        <f t="shared" ref="L57:Q57" si="32">K57*1.03</f>
        <v>0</v>
      </c>
      <c r="M57" s="58">
        <f t="shared" si="32"/>
        <v>0</v>
      </c>
      <c r="N57" s="58">
        <f t="shared" si="32"/>
        <v>0</v>
      </c>
      <c r="O57" s="58">
        <f t="shared" si="32"/>
        <v>0</v>
      </c>
      <c r="P57" s="58">
        <f t="shared" si="32"/>
        <v>0</v>
      </c>
      <c r="Q57" s="58">
        <f t="shared" si="32"/>
        <v>0</v>
      </c>
      <c r="R57" s="7">
        <f t="shared" ref="R57:R63" si="33">SUM(K57:Q57)</f>
        <v>0</v>
      </c>
      <c r="S57" s="3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  <row r="58" spans="1:77" s="6" customFormat="1" ht="14.25" customHeight="1">
      <c r="A58" s="369">
        <v>5341</v>
      </c>
      <c r="B58" s="52"/>
      <c r="C58" s="3"/>
      <c r="D58" s="26"/>
      <c r="E58" s="26"/>
      <c r="F58" s="26"/>
      <c r="G58" s="26"/>
      <c r="H58" s="26"/>
      <c r="I58" s="26"/>
      <c r="J58" s="26"/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f t="shared" ref="P58:Q58" si="34">(P18*1.3%)*1.03</f>
        <v>0</v>
      </c>
      <c r="Q58" s="138">
        <f t="shared" si="34"/>
        <v>0</v>
      </c>
      <c r="R58" s="79">
        <f t="shared" si="33"/>
        <v>0</v>
      </c>
      <c r="S58" s="3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 s="6" customFormat="1" ht="14.25" customHeight="1">
      <c r="A59" s="31">
        <v>5340</v>
      </c>
      <c r="B59" s="52"/>
      <c r="C59" s="3"/>
      <c r="D59" s="26"/>
      <c r="E59" s="26"/>
      <c r="F59" s="26"/>
      <c r="G59" s="26"/>
      <c r="H59" s="26"/>
      <c r="I59" s="26"/>
      <c r="J59" s="26"/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/>
      <c r="R59" s="7">
        <f t="shared" si="33"/>
        <v>0</v>
      </c>
      <c r="S59" s="35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</row>
    <row r="60" spans="1:77" s="6" customFormat="1" ht="14.25" customHeight="1">
      <c r="A60" s="31"/>
      <c r="B60" s="52"/>
      <c r="C60" s="3"/>
      <c r="D60" s="26"/>
      <c r="E60" s="26"/>
      <c r="F60" s="26"/>
      <c r="G60" s="26"/>
      <c r="H60" s="26"/>
      <c r="I60" s="26"/>
      <c r="J60" s="26"/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/>
      <c r="R60" s="341">
        <f>SUM(K60:Q60)</f>
        <v>0</v>
      </c>
      <c r="S60" s="35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</row>
    <row r="61" spans="1:77" s="6" customFormat="1" ht="14.25" customHeight="1">
      <c r="A61" s="31"/>
      <c r="B61" s="52"/>
      <c r="C61" s="3"/>
      <c r="D61" s="26"/>
      <c r="E61" s="26"/>
      <c r="F61" s="26"/>
      <c r="G61" s="26"/>
      <c r="H61" s="26"/>
      <c r="I61" s="26"/>
      <c r="J61" s="26"/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7">
        <f>SUM(K61:Q61)</f>
        <v>0</v>
      </c>
      <c r="S61" s="35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</row>
    <row r="62" spans="1:77" s="6" customFormat="1" ht="14.25" customHeight="1">
      <c r="A62" s="31"/>
      <c r="B62" s="52" t="s">
        <v>159</v>
      </c>
      <c r="C62" s="96"/>
      <c r="D62" s="26"/>
      <c r="E62" s="26"/>
      <c r="F62" s="26"/>
      <c r="G62" s="26"/>
      <c r="H62" s="26"/>
      <c r="I62" s="26"/>
      <c r="J62" s="26"/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341">
        <f>SUM(K62:Q62)</f>
        <v>0</v>
      </c>
      <c r="S62" s="35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</row>
    <row r="63" spans="1:77" s="6" customFormat="1" ht="14.25" customHeight="1">
      <c r="A63" s="31"/>
      <c r="B63" s="52" t="s">
        <v>130</v>
      </c>
      <c r="C63" s="3"/>
      <c r="D63" s="26"/>
      <c r="E63" s="26"/>
      <c r="F63" s="26"/>
      <c r="G63" s="26"/>
      <c r="H63" s="26"/>
      <c r="I63" s="26"/>
      <c r="J63" s="26"/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/>
      <c r="Q63" s="58">
        <v>0</v>
      </c>
      <c r="R63" s="341">
        <f t="shared" si="33"/>
        <v>0</v>
      </c>
      <c r="S63" s="35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</row>
    <row r="64" spans="1:77" s="51" customFormat="1">
      <c r="A64" s="31"/>
      <c r="B64" s="54" t="s">
        <v>160</v>
      </c>
      <c r="C64" s="45"/>
      <c r="D64" s="46"/>
      <c r="E64" s="46"/>
      <c r="F64" s="46"/>
      <c r="G64" s="46"/>
      <c r="H64" s="46"/>
      <c r="I64" s="46"/>
      <c r="J64" s="46"/>
      <c r="K64" s="47">
        <f>SUM(K56:K63)</f>
        <v>0</v>
      </c>
      <c r="L64" s="47">
        <f t="shared" ref="L64:Q64" si="35">SUM(L55:L63)</f>
        <v>0</v>
      </c>
      <c r="M64" s="47">
        <f t="shared" si="35"/>
        <v>0</v>
      </c>
      <c r="N64" s="47">
        <f t="shared" si="35"/>
        <v>0</v>
      </c>
      <c r="O64" s="47">
        <f t="shared" si="35"/>
        <v>0</v>
      </c>
      <c r="P64" s="47">
        <f t="shared" si="35"/>
        <v>0</v>
      </c>
      <c r="Q64" s="47">
        <f t="shared" si="35"/>
        <v>0</v>
      </c>
      <c r="R64" s="373">
        <f>SUM(R56:R63)</f>
        <v>0</v>
      </c>
      <c r="S64" s="50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</row>
    <row r="65" spans="1:77" s="51" customFormat="1">
      <c r="A65" s="31"/>
      <c r="B65" s="54"/>
      <c r="C65" s="45"/>
      <c r="D65" s="46"/>
      <c r="E65" s="46"/>
      <c r="F65" s="46"/>
      <c r="G65" s="46"/>
      <c r="H65" s="46"/>
      <c r="I65" s="46"/>
      <c r="J65" s="46"/>
      <c r="K65" s="55"/>
      <c r="L65" s="55"/>
      <c r="M65" s="55"/>
      <c r="N65" s="55"/>
      <c r="O65" s="55"/>
      <c r="P65" s="55"/>
      <c r="Q65" s="55"/>
      <c r="R65" s="55"/>
      <c r="S65" s="50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</row>
    <row r="66" spans="1:77" s="51" customFormat="1" ht="14.25" customHeight="1">
      <c r="A66" s="31"/>
      <c r="B66" s="45" t="s">
        <v>161</v>
      </c>
      <c r="C66" s="54"/>
      <c r="D66" s="54"/>
      <c r="E66" s="45"/>
      <c r="F66" s="45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55"/>
      <c r="S66" s="50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</row>
    <row r="67" spans="1:77" s="51" customFormat="1" ht="14.25" customHeight="1">
      <c r="A67" s="31"/>
      <c r="B67" s="54"/>
      <c r="C67" s="54"/>
      <c r="D67" s="45"/>
      <c r="E67" s="46"/>
      <c r="F67" s="46"/>
      <c r="G67" s="46"/>
      <c r="H67" s="46"/>
      <c r="I67" s="46"/>
      <c r="J67" s="46"/>
      <c r="K67" s="55"/>
      <c r="L67" s="55"/>
      <c r="M67" s="55"/>
      <c r="N67" s="55"/>
      <c r="O67" s="55"/>
      <c r="P67" s="55"/>
      <c r="Q67" s="55"/>
      <c r="R67" s="55"/>
      <c r="S67" s="50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</row>
    <row r="68" spans="1:77" s="51" customFormat="1" ht="14.25" customHeight="1">
      <c r="A68" s="31"/>
      <c r="B68" s="54"/>
      <c r="C68" s="336" t="s">
        <v>219</v>
      </c>
      <c r="D68" s="45"/>
      <c r="E68" s="46"/>
      <c r="F68" s="46"/>
      <c r="G68" s="46"/>
      <c r="H68" s="46"/>
      <c r="I68" s="46"/>
      <c r="J68" s="46"/>
      <c r="K68" s="55"/>
      <c r="L68" s="55"/>
      <c r="M68" s="55"/>
      <c r="N68" s="55"/>
      <c r="O68" s="55"/>
      <c r="P68" s="55"/>
      <c r="Q68" s="55"/>
      <c r="R68" s="55"/>
      <c r="S68" s="50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</row>
    <row r="69" spans="1:77" s="51" customFormat="1" ht="14.25" customHeight="1">
      <c r="A69" s="31"/>
      <c r="C69" s="52" t="s">
        <v>72</v>
      </c>
      <c r="D69" s="45"/>
      <c r="E69" s="46"/>
      <c r="F69" s="46"/>
      <c r="G69" s="46"/>
      <c r="H69" s="46"/>
      <c r="I69" s="46"/>
      <c r="J69" s="46"/>
      <c r="K69" s="111">
        <f>'Project 1 Sub Name'!K79</f>
        <v>0</v>
      </c>
      <c r="L69" s="111">
        <f>'Project 1 Sub Name'!L79</f>
        <v>0</v>
      </c>
      <c r="M69" s="111">
        <f>'Project 1 Sub Name'!M79</f>
        <v>0</v>
      </c>
      <c r="N69" s="111">
        <f>'Project 1 Sub Name'!N79</f>
        <v>0</v>
      </c>
      <c r="O69" s="111">
        <f>'Project 1 Sub Name'!O79</f>
        <v>0</v>
      </c>
      <c r="P69" s="111">
        <v>0</v>
      </c>
      <c r="Q69" s="111">
        <f>'Project 1 Sub Name'!Q79</f>
        <v>0</v>
      </c>
      <c r="R69" s="7">
        <f>SUM(K69:Q69)</f>
        <v>0</v>
      </c>
      <c r="S69" s="50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</row>
    <row r="70" spans="1:77" s="51" customFormat="1" ht="14.25" customHeight="1">
      <c r="A70" s="31"/>
      <c r="B70" s="54"/>
      <c r="C70" s="52" t="s">
        <v>73</v>
      </c>
      <c r="D70" s="87"/>
      <c r="E70" s="46"/>
      <c r="F70" s="46"/>
      <c r="G70" s="46"/>
      <c r="H70" s="46"/>
      <c r="I70" s="46"/>
      <c r="J70" s="46"/>
      <c r="K70" s="112">
        <f>'Project 1 Sub Name'!K80</f>
        <v>0</v>
      </c>
      <c r="L70" s="112">
        <f>'Project 1 Sub Name'!L80</f>
        <v>0</v>
      </c>
      <c r="M70" s="112">
        <f>'Project 1 Sub Name'!M80</f>
        <v>0</v>
      </c>
      <c r="N70" s="112">
        <f>'Project 1 Sub Name'!N80</f>
        <v>0</v>
      </c>
      <c r="O70" s="112">
        <f>'Project 1 Sub Name'!O80</f>
        <v>0</v>
      </c>
      <c r="P70" s="112">
        <v>0</v>
      </c>
      <c r="Q70" s="112">
        <f>'Project 1 Sub Name'!Q80</f>
        <v>0</v>
      </c>
      <c r="R70" s="86">
        <f>SUM(K70:Q70)</f>
        <v>0</v>
      </c>
      <c r="S70" s="50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</row>
    <row r="71" spans="1:77" s="51" customFormat="1" ht="14.25" customHeight="1">
      <c r="A71" s="31"/>
      <c r="B71" s="54"/>
      <c r="C71" s="54" t="s">
        <v>74</v>
      </c>
      <c r="D71" s="45"/>
      <c r="E71" s="46"/>
      <c r="F71" s="46"/>
      <c r="G71" s="46"/>
      <c r="H71" s="46"/>
      <c r="I71" s="46"/>
      <c r="J71" s="46"/>
      <c r="K71" s="55">
        <f>'Project 1 Sub Name'!K81</f>
        <v>0</v>
      </c>
      <c r="L71" s="55">
        <f>'Project 1 Sub Name'!L81</f>
        <v>0</v>
      </c>
      <c r="M71" s="55">
        <f>'Project 1 Sub Name'!M81</f>
        <v>0</v>
      </c>
      <c r="N71" s="55">
        <f>'Project 1 Sub Name'!N81</f>
        <v>0</v>
      </c>
      <c r="O71" s="55">
        <f>'Project 1 Sub Name'!O81</f>
        <v>0</v>
      </c>
      <c r="P71" s="55">
        <f>'Project 1 Sub Name'!P81</f>
        <v>0</v>
      </c>
      <c r="Q71" s="55">
        <f>'Project 1 Sub Name'!Q81</f>
        <v>0</v>
      </c>
      <c r="R71" s="55">
        <f>'Project 1 Sub Name'!R81</f>
        <v>0</v>
      </c>
      <c r="S71" s="50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</row>
    <row r="72" spans="1:77" s="51" customFormat="1" ht="14.25" customHeight="1">
      <c r="A72" s="31"/>
      <c r="B72" s="54"/>
      <c r="C72" s="54"/>
      <c r="D72" s="45"/>
      <c r="E72" s="46"/>
      <c r="F72" s="46"/>
      <c r="G72" s="46"/>
      <c r="H72" s="46"/>
      <c r="I72" s="46"/>
      <c r="J72" s="46"/>
      <c r="K72" s="55"/>
      <c r="L72" s="55"/>
      <c r="M72" s="55"/>
      <c r="N72" s="55"/>
      <c r="O72" s="55"/>
      <c r="P72" s="55"/>
      <c r="Q72" s="55"/>
      <c r="R72" s="55"/>
      <c r="S72" s="50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</row>
    <row r="73" spans="1:77" s="51" customFormat="1" ht="14.25" customHeight="1">
      <c r="A73" s="31"/>
      <c r="B73" s="54"/>
      <c r="C73" s="17" t="s">
        <v>133</v>
      </c>
      <c r="D73" s="45"/>
      <c r="E73" s="46"/>
      <c r="F73" s="46"/>
      <c r="G73" s="46"/>
      <c r="H73" s="46"/>
      <c r="I73" s="46"/>
      <c r="J73" s="46"/>
      <c r="K73" s="55"/>
      <c r="L73" s="55"/>
      <c r="M73" s="55"/>
      <c r="N73" s="55"/>
      <c r="O73" s="55"/>
      <c r="P73" s="55"/>
      <c r="Q73" s="55"/>
      <c r="R73" s="55"/>
      <c r="S73" s="50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</row>
    <row r="74" spans="1:77" s="51" customFormat="1" ht="14.25" customHeight="1">
      <c r="A74" s="31"/>
      <c r="B74" s="54"/>
      <c r="C74" s="52" t="s">
        <v>72</v>
      </c>
      <c r="D74" s="45"/>
      <c r="E74" s="46"/>
      <c r="F74" s="46"/>
      <c r="G74" s="46"/>
      <c r="H74" s="46"/>
      <c r="I74" s="46"/>
      <c r="J74" s="46"/>
      <c r="K74" s="111">
        <v>0</v>
      </c>
      <c r="L74" s="58">
        <v>0</v>
      </c>
      <c r="M74" s="58">
        <f t="shared" ref="M74:Q75" si="36">ROUND(L74*$D$115,0)</f>
        <v>0</v>
      </c>
      <c r="N74" s="58">
        <f t="shared" si="36"/>
        <v>0</v>
      </c>
      <c r="O74" s="58">
        <f t="shared" si="36"/>
        <v>0</v>
      </c>
      <c r="P74" s="58">
        <f t="shared" si="36"/>
        <v>0</v>
      </c>
      <c r="Q74" s="58">
        <f t="shared" si="36"/>
        <v>0</v>
      </c>
      <c r="R74" s="7">
        <f>SUM(K74:Q74)</f>
        <v>0</v>
      </c>
      <c r="S74" s="50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</row>
    <row r="75" spans="1:77" s="51" customFormat="1" ht="14.25" customHeight="1">
      <c r="A75" s="31"/>
      <c r="B75" s="54"/>
      <c r="C75" s="52" t="s">
        <v>73</v>
      </c>
      <c r="D75" s="87"/>
      <c r="E75" s="46"/>
      <c r="F75" s="46"/>
      <c r="G75" s="46"/>
      <c r="H75" s="46"/>
      <c r="I75" s="46"/>
      <c r="J75" s="46"/>
      <c r="K75" s="112">
        <v>0</v>
      </c>
      <c r="L75" s="112">
        <v>0</v>
      </c>
      <c r="M75" s="112">
        <f t="shared" si="36"/>
        <v>0</v>
      </c>
      <c r="N75" s="112">
        <f t="shared" si="36"/>
        <v>0</v>
      </c>
      <c r="O75" s="112">
        <f t="shared" si="36"/>
        <v>0</v>
      </c>
      <c r="P75" s="112">
        <f t="shared" si="36"/>
        <v>0</v>
      </c>
      <c r="Q75" s="112">
        <f t="shared" si="36"/>
        <v>0</v>
      </c>
      <c r="R75" s="86">
        <f>SUM(K75:Q75)</f>
        <v>0</v>
      </c>
      <c r="S75" s="50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</row>
    <row r="76" spans="1:77" s="51" customFormat="1" ht="14.25" customHeight="1">
      <c r="A76" s="31"/>
      <c r="B76" s="54"/>
      <c r="C76" s="54" t="s">
        <v>74</v>
      </c>
      <c r="D76" s="45"/>
      <c r="E76" s="46"/>
      <c r="F76" s="46"/>
      <c r="G76" s="46"/>
      <c r="H76" s="46"/>
      <c r="I76" s="46"/>
      <c r="J76" s="46"/>
      <c r="K76" s="55">
        <f t="shared" ref="K76:Q76" si="37">SUM(K74:K75)</f>
        <v>0</v>
      </c>
      <c r="L76" s="55">
        <f t="shared" si="37"/>
        <v>0</v>
      </c>
      <c r="M76" s="55">
        <f t="shared" si="37"/>
        <v>0</v>
      </c>
      <c r="N76" s="55">
        <f t="shared" si="37"/>
        <v>0</v>
      </c>
      <c r="O76" s="55">
        <f t="shared" si="37"/>
        <v>0</v>
      </c>
      <c r="P76" s="55">
        <f t="shared" si="37"/>
        <v>0</v>
      </c>
      <c r="Q76" s="55">
        <f t="shared" si="37"/>
        <v>0</v>
      </c>
      <c r="R76" s="48">
        <f>SUM(K76:Q76)</f>
        <v>0</v>
      </c>
      <c r="S76" s="50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</row>
    <row r="77" spans="1:77" s="51" customFormat="1" ht="14.25" customHeight="1">
      <c r="A77" s="31"/>
      <c r="B77" s="54"/>
      <c r="C77" s="54"/>
      <c r="D77" s="45"/>
      <c r="E77" s="46"/>
      <c r="F77" s="46"/>
      <c r="G77" s="46"/>
      <c r="H77" s="46"/>
      <c r="I77" s="46"/>
      <c r="J77" s="46"/>
      <c r="K77" s="55"/>
      <c r="L77" s="55"/>
      <c r="M77" s="55"/>
      <c r="N77" s="55"/>
      <c r="O77" s="55"/>
      <c r="P77" s="55"/>
      <c r="Q77" s="55"/>
      <c r="R77" s="55"/>
      <c r="S77" s="50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</row>
    <row r="78" spans="1:77" s="51" customFormat="1" ht="14.25" customHeight="1">
      <c r="A78" s="31"/>
      <c r="B78" s="54"/>
      <c r="C78" s="17" t="s">
        <v>133</v>
      </c>
      <c r="D78" s="45"/>
      <c r="E78" s="46"/>
      <c r="F78" s="46"/>
      <c r="G78" s="46"/>
      <c r="H78" s="46"/>
      <c r="I78" s="46"/>
      <c r="J78" s="46"/>
      <c r="K78" s="55"/>
      <c r="L78" s="55"/>
      <c r="M78" s="55"/>
      <c r="N78" s="55"/>
      <c r="O78" s="55"/>
      <c r="P78" s="55"/>
      <c r="Q78" s="55"/>
      <c r="R78" s="55"/>
      <c r="S78" s="50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</row>
    <row r="79" spans="1:77" s="51" customFormat="1" ht="14.25" customHeight="1">
      <c r="A79" s="31"/>
      <c r="B79" s="54"/>
      <c r="C79" s="52" t="s">
        <v>72</v>
      </c>
      <c r="D79" s="45"/>
      <c r="E79" s="46"/>
      <c r="F79" s="46"/>
      <c r="G79" s="46"/>
      <c r="H79" s="46"/>
      <c r="I79" s="46"/>
      <c r="J79" s="46"/>
      <c r="K79" s="111">
        <v>0</v>
      </c>
      <c r="L79" s="58">
        <v>0</v>
      </c>
      <c r="M79" s="58">
        <f t="shared" ref="M79:Q80" si="38">ROUND(L79*$D$115,0)</f>
        <v>0</v>
      </c>
      <c r="N79" s="58">
        <f t="shared" si="38"/>
        <v>0</v>
      </c>
      <c r="O79" s="58">
        <f t="shared" si="38"/>
        <v>0</v>
      </c>
      <c r="P79" s="58">
        <f t="shared" si="38"/>
        <v>0</v>
      </c>
      <c r="Q79" s="58">
        <f t="shared" si="38"/>
        <v>0</v>
      </c>
      <c r="R79" s="7">
        <f>SUM(K79:Q79)</f>
        <v>0</v>
      </c>
      <c r="S79" s="50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</row>
    <row r="80" spans="1:77" s="51" customFormat="1" ht="14.25" customHeight="1">
      <c r="A80" s="31"/>
      <c r="B80" s="54"/>
      <c r="C80" s="52" t="s">
        <v>73</v>
      </c>
      <c r="D80" s="87"/>
      <c r="E80" s="46"/>
      <c r="F80" s="46"/>
      <c r="G80" s="46"/>
      <c r="H80" s="46"/>
      <c r="I80" s="46"/>
      <c r="J80" s="46"/>
      <c r="K80" s="112">
        <v>0</v>
      </c>
      <c r="L80" s="112">
        <v>0</v>
      </c>
      <c r="M80" s="112">
        <f t="shared" si="38"/>
        <v>0</v>
      </c>
      <c r="N80" s="112">
        <f t="shared" si="38"/>
        <v>0</v>
      </c>
      <c r="O80" s="112">
        <f t="shared" si="38"/>
        <v>0</v>
      </c>
      <c r="P80" s="112">
        <f t="shared" si="38"/>
        <v>0</v>
      </c>
      <c r="Q80" s="112">
        <f t="shared" si="38"/>
        <v>0</v>
      </c>
      <c r="R80" s="86">
        <f>SUM(K80:Q80)</f>
        <v>0</v>
      </c>
      <c r="S80" s="50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</row>
    <row r="81" spans="1:77" s="51" customFormat="1" ht="14.25" customHeight="1">
      <c r="A81" s="31"/>
      <c r="B81" s="54"/>
      <c r="C81" s="54" t="s">
        <v>74</v>
      </c>
      <c r="D81" s="45"/>
      <c r="E81" s="46"/>
      <c r="F81" s="46"/>
      <c r="G81" s="46"/>
      <c r="H81" s="46"/>
      <c r="I81" s="46"/>
      <c r="J81" s="46"/>
      <c r="K81" s="55">
        <f t="shared" ref="K81:Q81" si="39">SUM(K79:K80)</f>
        <v>0</v>
      </c>
      <c r="L81" s="55">
        <f t="shared" si="39"/>
        <v>0</v>
      </c>
      <c r="M81" s="55">
        <f t="shared" si="39"/>
        <v>0</v>
      </c>
      <c r="N81" s="55">
        <f t="shared" si="39"/>
        <v>0</v>
      </c>
      <c r="O81" s="55">
        <f t="shared" si="39"/>
        <v>0</v>
      </c>
      <c r="P81" s="55">
        <f t="shared" si="39"/>
        <v>0</v>
      </c>
      <c r="Q81" s="55">
        <f t="shared" si="39"/>
        <v>0</v>
      </c>
      <c r="R81" s="48">
        <f>SUM(K81:Q81)</f>
        <v>0</v>
      </c>
      <c r="S81" s="50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</row>
    <row r="82" spans="1:77" s="51" customFormat="1" ht="14.25" customHeight="1">
      <c r="A82" s="31"/>
      <c r="B82" s="54"/>
      <c r="C82" s="54"/>
      <c r="D82" s="45"/>
      <c r="E82" s="46"/>
      <c r="F82" s="46"/>
      <c r="G82" s="46"/>
      <c r="H82" s="46"/>
      <c r="I82" s="46"/>
      <c r="J82" s="46"/>
      <c r="K82" s="55"/>
      <c r="L82" s="55"/>
      <c r="M82" s="55"/>
      <c r="N82" s="55"/>
      <c r="O82" s="55"/>
      <c r="P82" s="55"/>
      <c r="Q82" s="55"/>
      <c r="R82" s="55"/>
      <c r="S82" s="50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</row>
    <row r="83" spans="1:77" s="51" customFormat="1" ht="14.25" customHeight="1">
      <c r="A83" s="31"/>
      <c r="B83" s="54"/>
      <c r="C83" s="45"/>
      <c r="D83" s="46"/>
      <c r="E83" s="46"/>
      <c r="F83" s="46"/>
      <c r="G83" s="46"/>
      <c r="H83" s="46"/>
      <c r="I83" s="46"/>
      <c r="J83" s="46"/>
      <c r="K83" s="55"/>
      <c r="L83" s="55"/>
      <c r="M83" s="55"/>
      <c r="N83" s="55"/>
      <c r="O83" s="55"/>
      <c r="P83" s="55"/>
      <c r="Q83" s="55"/>
      <c r="R83" s="55"/>
      <c r="S83" s="50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</row>
    <row r="84" spans="1:77" s="51" customFormat="1" ht="15.75" customHeight="1">
      <c r="A84" s="31"/>
      <c r="B84" s="45" t="s">
        <v>75</v>
      </c>
      <c r="C84" s="45"/>
      <c r="D84" s="46"/>
      <c r="E84" s="46"/>
      <c r="F84" s="46"/>
      <c r="G84" s="46"/>
      <c r="H84" s="46"/>
      <c r="I84" s="46"/>
      <c r="J84" s="46"/>
      <c r="K84" s="55">
        <f t="shared" ref="K84:Q84" si="40">K29+K37+K42+K49+K53+K64+K71+K76+K81</f>
        <v>0</v>
      </c>
      <c r="L84" s="55">
        <f t="shared" si="40"/>
        <v>0</v>
      </c>
      <c r="M84" s="55">
        <f t="shared" si="40"/>
        <v>0</v>
      </c>
      <c r="N84" s="55">
        <f t="shared" si="40"/>
        <v>0</v>
      </c>
      <c r="O84" s="55">
        <f t="shared" si="40"/>
        <v>0</v>
      </c>
      <c r="P84" s="55">
        <f t="shared" si="40"/>
        <v>0</v>
      </c>
      <c r="Q84" s="55">
        <f t="shared" si="40"/>
        <v>0</v>
      </c>
      <c r="R84" s="7">
        <f>SUM(K84:Q84)</f>
        <v>0</v>
      </c>
      <c r="S84" s="50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</row>
    <row r="85" spans="1:77" s="75" customFormat="1" ht="15" customHeight="1">
      <c r="A85" s="74"/>
      <c r="B85" s="45" t="s">
        <v>73</v>
      </c>
      <c r="C85" s="76"/>
      <c r="D85" s="77"/>
      <c r="E85" s="78"/>
      <c r="F85" s="78"/>
      <c r="G85" s="78"/>
      <c r="H85" s="78"/>
      <c r="I85" s="78"/>
      <c r="J85" s="78"/>
      <c r="K85" s="79">
        <f t="shared" ref="K85:Q85" si="41">K105</f>
        <v>0</v>
      </c>
      <c r="L85" s="79">
        <f t="shared" si="41"/>
        <v>0</v>
      </c>
      <c r="M85" s="79">
        <f t="shared" si="41"/>
        <v>0</v>
      </c>
      <c r="N85" s="79">
        <f t="shared" si="41"/>
        <v>0</v>
      </c>
      <c r="O85" s="79">
        <f t="shared" si="41"/>
        <v>0</v>
      </c>
      <c r="P85" s="79">
        <f t="shared" si="41"/>
        <v>0</v>
      </c>
      <c r="Q85" s="79">
        <f t="shared" si="41"/>
        <v>0</v>
      </c>
      <c r="R85" s="86">
        <f>SUM(K85:Q85)</f>
        <v>0</v>
      </c>
      <c r="S85" s="6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</row>
    <row r="86" spans="1:77" s="6" customFormat="1">
      <c r="A86" s="59">
        <v>4600</v>
      </c>
      <c r="B86" s="18" t="s">
        <v>76</v>
      </c>
      <c r="C86" s="3"/>
      <c r="D86" s="26"/>
      <c r="E86" s="26"/>
      <c r="F86" s="26"/>
      <c r="G86" s="26"/>
      <c r="H86" s="26"/>
      <c r="I86" s="26"/>
      <c r="J86" s="26"/>
      <c r="K86" s="60">
        <f t="shared" ref="K86:Q86" si="42">K84+K85</f>
        <v>0</v>
      </c>
      <c r="L86" s="60">
        <f t="shared" si="42"/>
        <v>0</v>
      </c>
      <c r="M86" s="60">
        <f t="shared" si="42"/>
        <v>0</v>
      </c>
      <c r="N86" s="60">
        <f t="shared" si="42"/>
        <v>0</v>
      </c>
      <c r="O86" s="60">
        <f t="shared" si="42"/>
        <v>0</v>
      </c>
      <c r="P86" s="60">
        <f t="shared" si="42"/>
        <v>0</v>
      </c>
      <c r="Q86" s="60">
        <f t="shared" si="42"/>
        <v>0</v>
      </c>
      <c r="R86" s="48">
        <f>SUM(K86:Q86)</f>
        <v>0</v>
      </c>
      <c r="S86" s="35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</row>
    <row r="87" spans="1:77" s="6" customFormat="1">
      <c r="A87" s="44"/>
      <c r="B87" s="18"/>
      <c r="C87" s="3"/>
      <c r="D87" s="26"/>
      <c r="E87" s="26"/>
      <c r="F87" s="26"/>
      <c r="G87" s="26"/>
      <c r="H87" s="26"/>
      <c r="I87" s="26"/>
      <c r="J87" s="26"/>
      <c r="K87" s="72"/>
      <c r="L87" s="72"/>
      <c r="M87" s="72"/>
      <c r="N87" s="72"/>
      <c r="O87" s="72"/>
      <c r="P87" s="72"/>
      <c r="Q87" s="72"/>
      <c r="R87" s="55"/>
      <c r="S87" s="35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</row>
    <row r="88" spans="1:77" s="6" customFormat="1">
      <c r="A88" s="44"/>
      <c r="B88" s="18"/>
      <c r="C88" s="3"/>
      <c r="D88" s="26"/>
      <c r="E88" s="26"/>
      <c r="F88" s="26"/>
      <c r="G88" s="26"/>
      <c r="H88" s="26"/>
      <c r="I88" s="26"/>
      <c r="J88" s="26"/>
      <c r="K88" s="72"/>
      <c r="L88" s="72"/>
      <c r="M88" s="72"/>
      <c r="N88" s="72"/>
      <c r="O88" s="72"/>
      <c r="P88" s="72"/>
      <c r="Q88" s="72"/>
      <c r="R88" s="55"/>
      <c r="S88" s="35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</row>
    <row r="89" spans="1:77" s="6" customFormat="1">
      <c r="A89" s="44"/>
      <c r="B89" s="18"/>
      <c r="C89" s="3"/>
      <c r="D89" s="26"/>
      <c r="E89" s="26"/>
      <c r="F89" s="26"/>
      <c r="G89" s="26"/>
      <c r="H89" s="26"/>
      <c r="I89" s="26"/>
      <c r="J89" s="26"/>
      <c r="K89" s="72"/>
      <c r="L89" s="72"/>
      <c r="M89" s="72"/>
      <c r="N89" s="72"/>
      <c r="O89" s="72"/>
      <c r="P89" s="72"/>
      <c r="Q89" s="72"/>
      <c r="R89" s="55"/>
      <c r="S89" s="35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</row>
    <row r="90" spans="1:77" s="6" customFormat="1">
      <c r="A90" s="1"/>
      <c r="C90" s="3"/>
      <c r="D90" s="26"/>
      <c r="E90" s="26"/>
      <c r="F90" s="26"/>
      <c r="G90" s="26"/>
      <c r="H90" s="68"/>
      <c r="I90" s="26"/>
      <c r="J90" s="68"/>
      <c r="K90" s="69"/>
      <c r="L90" s="69"/>
      <c r="M90" s="69"/>
      <c r="N90" s="69"/>
      <c r="O90" s="69"/>
      <c r="P90" s="69"/>
      <c r="Q90" s="69"/>
      <c r="R90" s="69"/>
      <c r="S90" s="35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</row>
    <row r="91" spans="1:77" s="6" customFormat="1">
      <c r="A91" s="1"/>
      <c r="C91" s="3"/>
      <c r="D91" s="26"/>
      <c r="E91" s="26"/>
      <c r="F91" s="26"/>
      <c r="G91" s="26"/>
      <c r="H91" s="73"/>
      <c r="I91" s="26"/>
      <c r="J91" s="73"/>
      <c r="K91" s="138"/>
      <c r="L91" s="138"/>
      <c r="M91" s="138"/>
      <c r="N91" s="138"/>
      <c r="O91" s="138"/>
      <c r="P91" s="138"/>
      <c r="Q91" s="138"/>
      <c r="R91" s="138"/>
      <c r="S91" s="35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</row>
    <row r="92" spans="1:77" s="6" customFormat="1">
      <c r="A92" s="1"/>
      <c r="C92" s="3"/>
      <c r="D92" s="26"/>
      <c r="E92" s="26"/>
      <c r="F92" s="11" t="s">
        <v>79</v>
      </c>
      <c r="H92" s="10"/>
      <c r="J92" s="10"/>
      <c r="K92" s="7">
        <f t="shared" ref="K92:Q92" si="43">K84</f>
        <v>0</v>
      </c>
      <c r="L92" s="7">
        <f t="shared" si="43"/>
        <v>0</v>
      </c>
      <c r="M92" s="7">
        <f t="shared" si="43"/>
        <v>0</v>
      </c>
      <c r="N92" s="7">
        <f t="shared" si="43"/>
        <v>0</v>
      </c>
      <c r="O92" s="7">
        <f t="shared" si="43"/>
        <v>0</v>
      </c>
      <c r="P92" s="7">
        <f t="shared" si="43"/>
        <v>0</v>
      </c>
      <c r="Q92" s="7">
        <f t="shared" si="43"/>
        <v>0</v>
      </c>
      <c r="R92" s="7">
        <f>R84</f>
        <v>0</v>
      </c>
      <c r="S92" s="35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</row>
    <row r="93" spans="1:77" s="6" customFormat="1">
      <c r="A93" s="1"/>
      <c r="C93" s="3"/>
      <c r="D93" s="26"/>
      <c r="E93" s="26"/>
      <c r="F93" s="3" t="s">
        <v>80</v>
      </c>
      <c r="H93" s="10"/>
      <c r="J93" s="10"/>
      <c r="K93" s="7"/>
      <c r="L93" s="7"/>
      <c r="M93" s="7"/>
      <c r="N93" s="7"/>
      <c r="O93" s="7"/>
      <c r="P93" s="7"/>
      <c r="Q93" s="7"/>
      <c r="R93" s="7"/>
      <c r="S93" s="35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</row>
    <row r="94" spans="1:77" s="6" customFormat="1">
      <c r="A94" s="1"/>
      <c r="C94" s="3"/>
      <c r="D94" s="26"/>
      <c r="E94" s="26"/>
      <c r="F94" s="10"/>
      <c r="G94" s="52" t="s">
        <v>63</v>
      </c>
      <c r="H94" s="10"/>
      <c r="I94" s="52"/>
      <c r="J94" s="10"/>
      <c r="K94" s="7">
        <f t="shared" ref="K94:R94" si="44">-K42</f>
        <v>0</v>
      </c>
      <c r="L94" s="7">
        <f t="shared" si="44"/>
        <v>0</v>
      </c>
      <c r="M94" s="7">
        <f t="shared" si="44"/>
        <v>0</v>
      </c>
      <c r="N94" s="7">
        <f t="shared" si="44"/>
        <v>0</v>
      </c>
      <c r="O94" s="7">
        <f t="shared" si="44"/>
        <v>0</v>
      </c>
      <c r="P94" s="7">
        <f t="shared" si="44"/>
        <v>0</v>
      </c>
      <c r="Q94" s="7">
        <f t="shared" si="44"/>
        <v>0</v>
      </c>
      <c r="R94" s="7">
        <f t="shared" si="44"/>
        <v>0</v>
      </c>
      <c r="S94" s="35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</row>
    <row r="95" spans="1:77" s="6" customFormat="1">
      <c r="A95" s="1"/>
      <c r="C95" s="3"/>
      <c r="D95" s="26"/>
      <c r="E95" s="26"/>
      <c r="F95" s="10"/>
      <c r="G95" s="3" t="s">
        <v>81</v>
      </c>
      <c r="H95" s="10"/>
      <c r="I95" s="3"/>
      <c r="J95" s="10"/>
      <c r="K95" s="7">
        <f>-K71</f>
        <v>0</v>
      </c>
      <c r="L95" s="7">
        <f t="shared" ref="L95:O95" si="45">-L71</f>
        <v>0</v>
      </c>
      <c r="M95" s="7">
        <f t="shared" si="45"/>
        <v>0</v>
      </c>
      <c r="N95" s="7">
        <f t="shared" si="45"/>
        <v>0</v>
      </c>
      <c r="O95" s="7">
        <f t="shared" si="45"/>
        <v>0</v>
      </c>
      <c r="P95" s="7">
        <f t="shared" ref="P95:Q95" si="46">P71</f>
        <v>0</v>
      </c>
      <c r="Q95" s="7">
        <f t="shared" si="46"/>
        <v>0</v>
      </c>
      <c r="R95" s="7">
        <f>-R43</f>
        <v>0</v>
      </c>
      <c r="S95" s="35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</row>
    <row r="96" spans="1:77" s="6" customFormat="1">
      <c r="A96" s="1"/>
      <c r="C96" s="3"/>
      <c r="D96" s="26"/>
      <c r="E96" s="26"/>
      <c r="F96" s="10"/>
      <c r="G96" s="3" t="s">
        <v>82</v>
      </c>
      <c r="H96" s="10"/>
      <c r="I96" s="3"/>
      <c r="J96" s="10"/>
      <c r="K96" s="7">
        <f t="shared" ref="K96:R97" si="47">-K56</f>
        <v>0</v>
      </c>
      <c r="L96" s="7">
        <f t="shared" si="47"/>
        <v>0</v>
      </c>
      <c r="M96" s="7">
        <f t="shared" si="47"/>
        <v>0</v>
      </c>
      <c r="N96" s="7">
        <f t="shared" si="47"/>
        <v>0</v>
      </c>
      <c r="O96" s="7">
        <f t="shared" si="47"/>
        <v>0</v>
      </c>
      <c r="P96" s="7">
        <f t="shared" si="47"/>
        <v>0</v>
      </c>
      <c r="Q96" s="7">
        <f t="shared" si="47"/>
        <v>0</v>
      </c>
      <c r="R96" s="7">
        <f t="shared" si="47"/>
        <v>0</v>
      </c>
      <c r="S96" s="35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</row>
    <row r="97" spans="1:77" s="6" customFormat="1">
      <c r="A97" s="1"/>
      <c r="C97" s="3"/>
      <c r="D97" s="26"/>
      <c r="E97" s="26"/>
      <c r="F97" s="10"/>
      <c r="G97" s="3" t="s">
        <v>83</v>
      </c>
      <c r="H97" s="10"/>
      <c r="I97" s="3"/>
      <c r="J97" s="10"/>
      <c r="K97" s="7">
        <f t="shared" si="47"/>
        <v>0</v>
      </c>
      <c r="L97" s="7">
        <f t="shared" si="47"/>
        <v>0</v>
      </c>
      <c r="M97" s="7">
        <f t="shared" si="47"/>
        <v>0</v>
      </c>
      <c r="N97" s="7">
        <f t="shared" si="47"/>
        <v>0</v>
      </c>
      <c r="O97" s="7">
        <f t="shared" si="47"/>
        <v>0</v>
      </c>
      <c r="P97" s="7">
        <f t="shared" si="47"/>
        <v>0</v>
      </c>
      <c r="Q97" s="7">
        <f t="shared" si="47"/>
        <v>0</v>
      </c>
      <c r="R97" s="7">
        <f t="shared" si="47"/>
        <v>0</v>
      </c>
      <c r="S97" s="35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</row>
    <row r="98" spans="1:77" s="6" customFormat="1">
      <c r="A98" s="1"/>
      <c r="C98" s="3"/>
      <c r="D98" s="26"/>
      <c r="E98" s="26"/>
      <c r="F98" s="3" t="s">
        <v>84</v>
      </c>
      <c r="G98" s="10"/>
      <c r="H98" s="10"/>
      <c r="I98" s="10"/>
      <c r="J98" s="10"/>
      <c r="K98" s="7"/>
      <c r="L98" s="7"/>
      <c r="M98" s="7"/>
      <c r="N98" s="7"/>
      <c r="O98" s="7"/>
      <c r="P98" s="7"/>
      <c r="Q98" s="7"/>
      <c r="R98" s="7"/>
      <c r="S98" s="35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</row>
    <row r="99" spans="1:77" s="6" customFormat="1">
      <c r="A99" s="1"/>
      <c r="C99" s="3"/>
      <c r="D99" s="26"/>
      <c r="E99" s="26"/>
      <c r="F99" s="10"/>
      <c r="G99" s="10" t="s">
        <v>85</v>
      </c>
      <c r="H99" s="10"/>
      <c r="I99" s="10"/>
      <c r="J99" s="10"/>
      <c r="K99" s="7"/>
      <c r="L99" s="7"/>
      <c r="M99" s="7"/>
      <c r="N99" s="7"/>
      <c r="O99" s="7"/>
      <c r="P99" s="7"/>
      <c r="Q99" s="7"/>
      <c r="R99" s="7"/>
      <c r="S99" s="35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</row>
    <row r="100" spans="1:77" s="6" customFormat="1">
      <c r="A100" s="1"/>
      <c r="C100" s="3"/>
      <c r="D100" s="26"/>
      <c r="E100" s="26"/>
      <c r="F100" s="10"/>
      <c r="G100" s="10" t="s">
        <v>86</v>
      </c>
      <c r="H100" s="10"/>
      <c r="I100" s="10"/>
      <c r="J100" s="10"/>
      <c r="K100" s="58">
        <v>0</v>
      </c>
      <c r="L100" s="58">
        <v>0</v>
      </c>
      <c r="M100" s="58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35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</row>
    <row r="101" spans="1:77" s="6" customFormat="1">
      <c r="A101" s="1"/>
      <c r="C101" s="3"/>
      <c r="D101" s="26"/>
      <c r="E101" s="26"/>
      <c r="F101" s="10"/>
      <c r="G101" s="22"/>
      <c r="H101" s="10"/>
      <c r="I101" s="22"/>
      <c r="J101" s="10"/>
      <c r="K101" s="7"/>
      <c r="L101" s="7"/>
      <c r="M101" s="7"/>
      <c r="N101" s="7"/>
      <c r="O101" s="7"/>
      <c r="P101" s="7"/>
      <c r="Q101" s="7"/>
      <c r="R101" s="7"/>
      <c r="S101" s="35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</row>
    <row r="102" spans="1:77" s="6" customFormat="1">
      <c r="A102" s="1"/>
      <c r="C102" s="3"/>
      <c r="D102" s="26"/>
      <c r="E102" s="26"/>
      <c r="F102" s="10"/>
      <c r="G102" s="10"/>
      <c r="H102" s="10"/>
      <c r="I102" s="10"/>
      <c r="J102" s="10"/>
      <c r="K102" s="58"/>
      <c r="L102" s="58"/>
      <c r="M102" s="58"/>
      <c r="N102" s="58"/>
      <c r="O102" s="58"/>
      <c r="P102" s="58"/>
      <c r="Q102" s="58"/>
      <c r="R102" s="58"/>
      <c r="S102" s="35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</row>
    <row r="103" spans="1:77" s="6" customFormat="1">
      <c r="A103" s="1"/>
      <c r="C103" s="3"/>
      <c r="D103" s="26"/>
      <c r="E103" s="26"/>
      <c r="F103" s="10"/>
      <c r="G103" s="10"/>
      <c r="H103" s="10"/>
      <c r="I103" s="10"/>
      <c r="J103" s="10"/>
      <c r="K103" s="7"/>
      <c r="L103" s="7"/>
      <c r="M103" s="7"/>
      <c r="N103" s="7"/>
      <c r="O103" s="7"/>
      <c r="P103" s="7"/>
      <c r="Q103" s="7"/>
      <c r="R103" s="7"/>
      <c r="S103" s="35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</row>
    <row r="104" spans="1:77" s="6" customFormat="1">
      <c r="A104" s="1"/>
      <c r="C104" s="3"/>
      <c r="D104" s="26"/>
      <c r="E104" s="26"/>
      <c r="F104" s="3" t="s">
        <v>87</v>
      </c>
      <c r="G104" s="10"/>
      <c r="H104" s="10"/>
      <c r="I104" s="10"/>
      <c r="J104" s="10"/>
      <c r="K104" s="7">
        <f t="shared" ref="K104:R104" si="48">SUM(K92:K103)</f>
        <v>0</v>
      </c>
      <c r="L104" s="7">
        <f t="shared" si="48"/>
        <v>0</v>
      </c>
      <c r="M104" s="7">
        <f t="shared" si="48"/>
        <v>0</v>
      </c>
      <c r="N104" s="7">
        <f t="shared" si="48"/>
        <v>0</v>
      </c>
      <c r="O104" s="7">
        <f t="shared" si="48"/>
        <v>0</v>
      </c>
      <c r="P104" s="7">
        <f t="shared" si="48"/>
        <v>0</v>
      </c>
      <c r="Q104" s="7">
        <f t="shared" si="48"/>
        <v>0</v>
      </c>
      <c r="R104" s="7">
        <f t="shared" si="48"/>
        <v>0</v>
      </c>
      <c r="S104" s="35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</row>
    <row r="105" spans="1:77" s="6" customFormat="1">
      <c r="A105" s="1"/>
      <c r="B105" s="61"/>
      <c r="C105" s="3"/>
      <c r="D105" s="26"/>
      <c r="E105" s="26"/>
      <c r="G105" s="10"/>
      <c r="H105" s="84"/>
      <c r="I105" s="10"/>
      <c r="J105" s="84"/>
      <c r="K105" s="7">
        <f>K104*$K$106</f>
        <v>0</v>
      </c>
      <c r="L105" s="7">
        <f>L104*$L$106</f>
        <v>0</v>
      </c>
      <c r="M105" s="7">
        <f>M104*$M$106</f>
        <v>0</v>
      </c>
      <c r="N105" s="7">
        <f>N104*$N$106</f>
        <v>0</v>
      </c>
      <c r="O105" s="7">
        <f>O104*$O$106</f>
        <v>0</v>
      </c>
      <c r="P105" s="7">
        <f>P104*$N$106</f>
        <v>0</v>
      </c>
      <c r="Q105" s="7">
        <f>Q104*$O$106</f>
        <v>0</v>
      </c>
      <c r="R105" s="7">
        <f>R104*$H$105</f>
        <v>0</v>
      </c>
      <c r="S105" s="35"/>
      <c r="T105" s="9"/>
      <c r="U105" s="9"/>
      <c r="V105" s="9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</row>
    <row r="106" spans="1:77" s="6" customFormat="1">
      <c r="A106" s="1"/>
      <c r="C106" s="3"/>
      <c r="D106" s="10"/>
      <c r="E106" s="10"/>
      <c r="F106" s="10" t="s">
        <v>88</v>
      </c>
      <c r="G106" s="10"/>
      <c r="H106" s="10"/>
      <c r="I106" s="10"/>
      <c r="J106" s="10"/>
      <c r="K106" s="121">
        <v>0.625</v>
      </c>
      <c r="L106" s="121">
        <v>0.625</v>
      </c>
      <c r="M106" s="121">
        <v>0.625</v>
      </c>
      <c r="N106" s="121">
        <v>0.625</v>
      </c>
      <c r="O106" s="121">
        <v>0.625</v>
      </c>
      <c r="P106" s="121">
        <v>0.625</v>
      </c>
      <c r="Q106" s="121">
        <v>0.625</v>
      </c>
      <c r="R106" s="7">
        <f>R105-R85</f>
        <v>0</v>
      </c>
      <c r="S106" s="35"/>
      <c r="T106" s="9"/>
      <c r="U106" s="9"/>
      <c r="V106" s="9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</row>
    <row r="107" spans="1:77" s="6" customFormat="1">
      <c r="A107" s="1"/>
      <c r="C107" s="3"/>
      <c r="D107" s="10"/>
      <c r="E107" s="10"/>
      <c r="F107" s="10"/>
      <c r="G107" s="345"/>
      <c r="H107" s="345"/>
      <c r="I107" s="345"/>
      <c r="J107" s="345"/>
      <c r="K107" s="122"/>
      <c r="L107" s="122"/>
      <c r="M107" s="122"/>
      <c r="N107" s="122"/>
      <c r="O107" s="122"/>
      <c r="P107" s="122"/>
      <c r="Q107" s="122"/>
      <c r="R107" s="7"/>
      <c r="S107" s="35"/>
      <c r="T107" s="9"/>
      <c r="U107" s="9"/>
      <c r="V107" s="9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</row>
    <row r="108" spans="1:77" s="6" customFormat="1">
      <c r="A108" s="1"/>
      <c r="C108" s="3"/>
      <c r="D108" s="10"/>
      <c r="E108" s="10"/>
      <c r="F108" s="10"/>
      <c r="G108" s="346"/>
      <c r="H108" s="347"/>
      <c r="I108" s="346"/>
      <c r="J108" s="347"/>
      <c r="K108" s="7"/>
      <c r="L108" s="7"/>
      <c r="M108" s="7"/>
      <c r="N108" s="7"/>
      <c r="O108" s="7"/>
      <c r="P108" s="7"/>
      <c r="Q108" s="7"/>
      <c r="R108" s="7"/>
      <c r="S108" s="35"/>
      <c r="T108" s="9"/>
      <c r="U108" s="9"/>
      <c r="V108" s="9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</row>
    <row r="109" spans="1:77">
      <c r="B109" s="13" t="s">
        <v>89</v>
      </c>
      <c r="D109" s="10" t="s">
        <v>13</v>
      </c>
      <c r="E109" s="10" t="s">
        <v>14</v>
      </c>
      <c r="F109" s="10" t="s">
        <v>15</v>
      </c>
      <c r="G109" s="10" t="s">
        <v>16</v>
      </c>
      <c r="H109" s="10" t="s">
        <v>17</v>
      </c>
      <c r="I109" s="10" t="s">
        <v>30</v>
      </c>
      <c r="J109" s="10" t="s">
        <v>31</v>
      </c>
    </row>
    <row r="110" spans="1:77">
      <c r="B110" s="99" t="s">
        <v>90</v>
      </c>
      <c r="C110" s="64" t="s">
        <v>91</v>
      </c>
      <c r="D110" s="65">
        <v>12</v>
      </c>
      <c r="E110" s="65">
        <v>12</v>
      </c>
      <c r="F110" s="65">
        <v>12</v>
      </c>
      <c r="G110" s="65">
        <v>12</v>
      </c>
      <c r="H110" s="65">
        <v>12</v>
      </c>
      <c r="I110" s="65">
        <v>12</v>
      </c>
      <c r="J110" s="65">
        <v>12</v>
      </c>
    </row>
    <row r="111" spans="1:77">
      <c r="B111" s="100" t="s">
        <v>92</v>
      </c>
      <c r="C111" s="64" t="s">
        <v>93</v>
      </c>
      <c r="D111" s="65">
        <v>0</v>
      </c>
      <c r="E111" s="65">
        <v>0</v>
      </c>
      <c r="F111" s="65">
        <v>0</v>
      </c>
      <c r="G111" s="65">
        <v>0</v>
      </c>
      <c r="H111" s="65">
        <v>0</v>
      </c>
      <c r="I111" s="65">
        <v>0</v>
      </c>
      <c r="J111" s="65">
        <v>0</v>
      </c>
      <c r="K111" s="98"/>
      <c r="L111" s="79"/>
      <c r="M111" s="79"/>
      <c r="N111" s="79"/>
      <c r="O111" s="79"/>
      <c r="P111" s="79"/>
      <c r="Q111" s="79"/>
    </row>
    <row r="112" spans="1:77">
      <c r="K112" s="98"/>
      <c r="L112" s="79"/>
      <c r="M112" s="79"/>
      <c r="N112" s="79"/>
      <c r="O112" s="79"/>
      <c r="P112" s="79"/>
      <c r="Q112" s="79"/>
    </row>
    <row r="113" spans="1:19">
      <c r="C113" s="64" t="s">
        <v>94</v>
      </c>
      <c r="D113" s="65">
        <f t="shared" ref="D113:J113" si="49">D110+D111</f>
        <v>12</v>
      </c>
      <c r="E113" s="65">
        <f t="shared" si="49"/>
        <v>12</v>
      </c>
      <c r="F113" s="65">
        <f t="shared" si="49"/>
        <v>12</v>
      </c>
      <c r="G113" s="65">
        <f t="shared" si="49"/>
        <v>12</v>
      </c>
      <c r="H113" s="65">
        <f t="shared" si="49"/>
        <v>12</v>
      </c>
      <c r="I113" s="65">
        <f t="shared" si="49"/>
        <v>12</v>
      </c>
      <c r="J113" s="65">
        <f t="shared" si="49"/>
        <v>12</v>
      </c>
      <c r="K113" s="98"/>
      <c r="L113" s="79"/>
      <c r="M113" s="79"/>
      <c r="N113" s="79"/>
      <c r="O113" s="79"/>
      <c r="P113" s="79"/>
      <c r="Q113" s="79"/>
    </row>
    <row r="114" spans="1:19">
      <c r="K114" s="13"/>
      <c r="L114" s="13"/>
      <c r="M114" s="13"/>
      <c r="N114" s="13"/>
      <c r="O114" s="13"/>
      <c r="P114" s="13"/>
      <c r="Q114" s="13"/>
      <c r="R114" s="13"/>
    </row>
    <row r="115" spans="1:19">
      <c r="D115" s="66">
        <v>1.03</v>
      </c>
    </row>
    <row r="116" spans="1:19">
      <c r="D116" s="66">
        <v>1.03</v>
      </c>
    </row>
    <row r="118" spans="1:19" s="93" customFormat="1">
      <c r="A118" s="92"/>
      <c r="E118" s="94"/>
      <c r="F118" s="94"/>
      <c r="G118" s="94"/>
      <c r="H118" s="94"/>
      <c r="I118" s="94"/>
      <c r="J118" s="94"/>
      <c r="K118" s="79"/>
      <c r="L118" s="79"/>
      <c r="M118" s="79"/>
      <c r="N118" s="79"/>
      <c r="O118" s="79"/>
      <c r="P118" s="79"/>
      <c r="Q118" s="79"/>
      <c r="R118" s="79"/>
      <c r="S118" s="95"/>
    </row>
    <row r="119" spans="1:19" s="93" customFormat="1">
      <c r="A119" s="92"/>
      <c r="E119" s="94"/>
      <c r="F119" s="94"/>
      <c r="G119" s="94"/>
      <c r="H119" s="94"/>
      <c r="I119" s="94"/>
      <c r="J119" s="94"/>
      <c r="K119" s="79"/>
      <c r="L119" s="79"/>
      <c r="M119" s="79"/>
      <c r="N119" s="79"/>
      <c r="O119" s="79"/>
      <c r="P119" s="79"/>
      <c r="Q119" s="79"/>
      <c r="R119" s="79"/>
      <c r="S119" s="95"/>
    </row>
    <row r="120" spans="1:19" s="93" customFormat="1">
      <c r="A120" s="92"/>
      <c r="E120" s="94"/>
      <c r="F120" s="94"/>
      <c r="G120" s="94"/>
      <c r="H120" s="94"/>
      <c r="I120" s="94"/>
      <c r="J120" s="94"/>
      <c r="K120" s="79"/>
      <c r="L120" s="79"/>
      <c r="M120" s="79"/>
      <c r="N120" s="79"/>
      <c r="O120" s="79"/>
      <c r="P120" s="79"/>
      <c r="Q120" s="79"/>
      <c r="R120" s="79"/>
      <c r="S120" s="95"/>
    </row>
    <row r="121" spans="1:19" s="93" customFormat="1">
      <c r="A121" s="92"/>
      <c r="E121" s="94"/>
      <c r="F121" s="94"/>
      <c r="G121" s="94"/>
      <c r="H121" s="94"/>
      <c r="I121" s="94"/>
      <c r="J121" s="94"/>
      <c r="K121" s="79"/>
      <c r="L121" s="79"/>
      <c r="M121" s="79"/>
      <c r="N121" s="79"/>
      <c r="O121" s="79"/>
      <c r="P121" s="79"/>
      <c r="Q121" s="79"/>
      <c r="R121" s="79"/>
      <c r="S121" s="95"/>
    </row>
    <row r="122" spans="1:19" s="93" customFormat="1">
      <c r="A122" s="92"/>
      <c r="E122" s="94"/>
      <c r="F122" s="94"/>
      <c r="G122" s="94"/>
      <c r="H122" s="94"/>
      <c r="I122" s="94"/>
      <c r="J122" s="94"/>
      <c r="K122" s="79"/>
      <c r="L122" s="79"/>
      <c r="M122" s="79"/>
      <c r="N122" s="79"/>
      <c r="O122" s="79"/>
      <c r="P122" s="79"/>
      <c r="Q122" s="79"/>
      <c r="R122" s="79"/>
      <c r="S122" s="95"/>
    </row>
    <row r="123" spans="1:19" s="93" customFormat="1">
      <c r="A123" s="92"/>
      <c r="K123" s="79"/>
      <c r="L123" s="79"/>
      <c r="M123" s="79"/>
      <c r="N123" s="79"/>
      <c r="O123" s="79"/>
      <c r="P123" s="79"/>
      <c r="Q123" s="79"/>
      <c r="R123" s="79"/>
      <c r="S123" s="95"/>
    </row>
    <row r="124" spans="1:19" s="93" customFormat="1">
      <c r="A124" s="92"/>
      <c r="K124" s="79"/>
      <c r="L124" s="79"/>
      <c r="M124" s="79"/>
      <c r="N124" s="79"/>
      <c r="O124" s="79"/>
      <c r="P124" s="79"/>
      <c r="Q124" s="79"/>
      <c r="R124" s="79"/>
      <c r="S124" s="95"/>
    </row>
    <row r="125" spans="1:19" s="93" customFormat="1">
      <c r="A125" s="92"/>
      <c r="B125" s="96"/>
      <c r="D125" s="97"/>
      <c r="E125" s="97"/>
      <c r="F125" s="97"/>
      <c r="G125" s="97"/>
      <c r="H125" s="97"/>
      <c r="I125" s="97"/>
      <c r="J125" s="97"/>
      <c r="K125" s="79"/>
      <c r="L125" s="79"/>
      <c r="M125" s="79"/>
      <c r="N125" s="79"/>
      <c r="O125" s="79"/>
      <c r="P125" s="79"/>
      <c r="Q125" s="79"/>
      <c r="R125" s="79"/>
      <c r="S125" s="95"/>
    </row>
    <row r="126" spans="1:19" s="93" customFormat="1">
      <c r="A126" s="92"/>
      <c r="B126" s="96"/>
      <c r="D126" s="95"/>
      <c r="E126" s="94"/>
      <c r="F126" s="94"/>
      <c r="G126" s="94"/>
      <c r="H126" s="94"/>
      <c r="I126" s="94"/>
      <c r="J126" s="94"/>
      <c r="K126" s="79"/>
      <c r="L126" s="79"/>
      <c r="M126" s="79"/>
      <c r="N126" s="79"/>
      <c r="O126" s="79"/>
      <c r="P126" s="79"/>
      <c r="Q126" s="79"/>
      <c r="R126" s="79"/>
      <c r="S126" s="95"/>
    </row>
    <row r="127" spans="1:19" s="93" customFormat="1">
      <c r="A127" s="92"/>
      <c r="K127" s="79"/>
      <c r="L127" s="79"/>
      <c r="M127" s="79"/>
      <c r="N127" s="79"/>
      <c r="O127" s="79"/>
      <c r="P127" s="79"/>
      <c r="Q127" s="79"/>
      <c r="R127" s="79"/>
      <c r="S127" s="95"/>
    </row>
    <row r="128" spans="1:19" s="93" customFormat="1">
      <c r="A128" s="92"/>
      <c r="K128" s="79"/>
      <c r="L128" s="79"/>
      <c r="M128" s="79"/>
      <c r="N128" s="79"/>
      <c r="O128" s="79"/>
      <c r="P128" s="79"/>
      <c r="Q128" s="79"/>
      <c r="R128" s="79"/>
      <c r="S128" s="95"/>
    </row>
    <row r="129" spans="1:19" s="93" customFormat="1">
      <c r="A129" s="92"/>
      <c r="K129" s="79"/>
      <c r="L129" s="79"/>
      <c r="M129" s="79"/>
      <c r="N129" s="79"/>
      <c r="O129" s="79"/>
      <c r="P129" s="79"/>
      <c r="Q129" s="79"/>
      <c r="R129" s="79"/>
      <c r="S129" s="95"/>
    </row>
    <row r="130" spans="1:19" s="93" customFormat="1">
      <c r="A130" s="92"/>
      <c r="K130" s="79"/>
      <c r="L130" s="79"/>
      <c r="M130" s="79"/>
      <c r="N130" s="79"/>
      <c r="O130" s="79"/>
      <c r="P130" s="79"/>
      <c r="Q130" s="79"/>
      <c r="R130" s="79"/>
      <c r="S130" s="95"/>
    </row>
    <row r="131" spans="1:19" s="93" customFormat="1">
      <c r="A131" s="92"/>
      <c r="K131" s="79"/>
      <c r="L131" s="79"/>
      <c r="M131" s="79"/>
      <c r="N131" s="79"/>
      <c r="O131" s="79"/>
      <c r="P131" s="79"/>
      <c r="Q131" s="79"/>
      <c r="R131" s="79"/>
      <c r="S131" s="95"/>
    </row>
    <row r="132" spans="1:19" s="93" customFormat="1">
      <c r="A132" s="92"/>
      <c r="K132" s="79"/>
      <c r="L132" s="79"/>
      <c r="M132" s="79"/>
      <c r="N132" s="79"/>
      <c r="O132" s="79"/>
      <c r="P132" s="79"/>
      <c r="Q132" s="79"/>
      <c r="R132" s="79"/>
      <c r="S132" s="95"/>
    </row>
    <row r="133" spans="1:19" s="93" customFormat="1">
      <c r="A133" s="92"/>
      <c r="K133" s="79"/>
      <c r="L133" s="79"/>
      <c r="M133" s="79"/>
      <c r="N133" s="79"/>
      <c r="O133" s="79"/>
      <c r="P133" s="79"/>
      <c r="Q133" s="79"/>
      <c r="R133" s="79"/>
      <c r="S133" s="95"/>
    </row>
    <row r="134" spans="1:19" s="93" customFormat="1">
      <c r="A134" s="92"/>
      <c r="K134" s="79"/>
      <c r="L134" s="79"/>
      <c r="M134" s="79"/>
      <c r="N134" s="79"/>
      <c r="O134" s="79"/>
      <c r="P134" s="79"/>
      <c r="Q134" s="79"/>
      <c r="R134" s="79"/>
      <c r="S134" s="95"/>
    </row>
    <row r="135" spans="1:19" s="93" customFormat="1">
      <c r="A135" s="92"/>
      <c r="K135" s="79"/>
      <c r="L135" s="79"/>
      <c r="M135" s="79"/>
      <c r="N135" s="79"/>
      <c r="O135" s="79"/>
      <c r="P135" s="79"/>
      <c r="Q135" s="79"/>
      <c r="R135" s="79"/>
      <c r="S135" s="95"/>
    </row>
  </sheetData>
  <mergeCells count="1">
    <mergeCell ref="S29:X29"/>
  </mergeCells>
  <phoneticPr fontId="0" type="noConversion"/>
  <printOptions horizontalCentered="1"/>
  <pageMargins left="0" right="0" top="0.3" bottom="0.5" header="0.5" footer="0.25"/>
  <pageSetup scale="64" orientation="landscape" horizontalDpi="4294967292" verticalDpi="144" r:id="rId1"/>
  <headerFooter alignWithMargins="0">
    <oddFooter>&amp;L&amp;F&amp;R&amp;A
&amp;D   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423D4-9103-42BA-95B3-FA213479BB39}">
  <sheetPr>
    <tabColor theme="8" tint="0.39997558519241921"/>
  </sheetPr>
  <dimension ref="A1:BY121"/>
  <sheetViews>
    <sheetView zoomScale="90" zoomScaleNormal="90" workbookViewId="0">
      <selection activeCell="L95" sqref="L95"/>
    </sheetView>
  </sheetViews>
  <sheetFormatPr defaultColWidth="9.140625" defaultRowHeight="15"/>
  <cols>
    <col min="1" max="1" width="8.140625" style="197" customWidth="1"/>
    <col min="2" max="2" width="23.42578125" style="202" customWidth="1"/>
    <col min="3" max="3" width="29.85546875" style="202" customWidth="1"/>
    <col min="4" max="4" width="13.28515625" style="202" customWidth="1"/>
    <col min="5" max="5" width="12.28515625" style="202" customWidth="1"/>
    <col min="6" max="10" width="10.7109375" style="202" customWidth="1"/>
    <col min="11" max="17" width="14.42578125" style="203" bestFit="1" customWidth="1"/>
    <col min="18" max="18" width="13.140625" style="203" customWidth="1"/>
    <col min="19" max="19" width="13.42578125" style="204" customWidth="1"/>
    <col min="20" max="20" width="11.140625" style="202" customWidth="1"/>
    <col min="21" max="16384" width="9.140625" style="202"/>
  </cols>
  <sheetData>
    <row r="1" spans="1:77">
      <c r="B1" s="198" t="s">
        <v>0</v>
      </c>
      <c r="C1" s="199"/>
      <c r="D1" s="200" t="s">
        <v>1</v>
      </c>
      <c r="E1" s="201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</row>
    <row r="2" spans="1:77" ht="18.75" customHeight="1">
      <c r="B2" s="207" t="s">
        <v>2</v>
      </c>
      <c r="C2" s="208"/>
      <c r="D2" s="209" t="s">
        <v>4</v>
      </c>
      <c r="E2" s="210"/>
      <c r="F2" s="211"/>
      <c r="K2" s="212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</row>
    <row r="3" spans="1:77">
      <c r="B3" s="213" t="s">
        <v>5</v>
      </c>
      <c r="C3" s="208"/>
      <c r="D3" s="209" t="s">
        <v>95</v>
      </c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6"/>
    </row>
    <row r="4" spans="1:77">
      <c r="B4" s="209" t="s">
        <v>6</v>
      </c>
      <c r="C4" s="3" t="s">
        <v>7</v>
      </c>
      <c r="D4" s="215" t="s">
        <v>96</v>
      </c>
      <c r="E4" s="147"/>
      <c r="K4" s="216"/>
      <c r="L4" s="217"/>
      <c r="S4" s="218"/>
      <c r="T4" s="206"/>
      <c r="U4" s="206"/>
      <c r="V4" s="206"/>
      <c r="W4" s="206"/>
      <c r="X4" s="206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</row>
    <row r="5" spans="1:77">
      <c r="B5" s="209" t="s">
        <v>8</v>
      </c>
      <c r="C5" s="3"/>
      <c r="D5" s="215" t="s">
        <v>9</v>
      </c>
      <c r="K5" s="216"/>
      <c r="L5" s="217"/>
      <c r="M5" s="133"/>
      <c r="S5" s="218"/>
      <c r="T5" s="206"/>
      <c r="U5" s="206"/>
      <c r="V5" s="206"/>
      <c r="W5" s="206"/>
      <c r="X5" s="206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</row>
    <row r="6" spans="1:77">
      <c r="B6" s="219" t="s">
        <v>10</v>
      </c>
      <c r="C6" s="83">
        <v>212100</v>
      </c>
      <c r="D6" s="215"/>
      <c r="K6" s="217"/>
      <c r="L6" s="217"/>
      <c r="M6" s="133"/>
      <c r="S6" s="218"/>
      <c r="T6" s="206"/>
      <c r="U6" s="206"/>
      <c r="V6" s="206"/>
      <c r="W6" s="206"/>
      <c r="X6" s="206"/>
      <c r="Y6" s="206"/>
      <c r="Z6" s="206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</row>
    <row r="7" spans="1:77">
      <c r="B7" s="209"/>
      <c r="C7" s="214"/>
      <c r="D7" s="215"/>
      <c r="K7" s="217"/>
      <c r="L7" s="217"/>
      <c r="S7" s="218"/>
      <c r="T7" s="206"/>
      <c r="U7" s="206"/>
      <c r="V7" s="206"/>
      <c r="W7" s="206"/>
      <c r="X7" s="206"/>
      <c r="Y7" s="206"/>
      <c r="Z7" s="206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</row>
    <row r="8" spans="1:77">
      <c r="B8" s="209"/>
      <c r="C8" s="214"/>
      <c r="D8" s="215"/>
      <c r="K8" s="220"/>
      <c r="L8" s="217"/>
      <c r="S8" s="218"/>
      <c r="T8" s="206"/>
      <c r="U8" s="206"/>
      <c r="V8" s="206"/>
      <c r="W8" s="206"/>
      <c r="X8" s="206"/>
      <c r="Y8" s="205"/>
      <c r="Z8" s="205"/>
      <c r="AA8" s="205"/>
      <c r="AB8" s="221" t="s">
        <v>13</v>
      </c>
      <c r="AC8" s="221" t="s">
        <v>14</v>
      </c>
      <c r="AD8" s="221" t="s">
        <v>15</v>
      </c>
      <c r="AE8" s="221" t="s">
        <v>16</v>
      </c>
      <c r="AF8" s="221" t="s">
        <v>17</v>
      </c>
      <c r="AG8" s="205"/>
      <c r="AH8" s="205"/>
      <c r="AI8" s="205"/>
      <c r="AJ8" s="205"/>
      <c r="AK8" s="205"/>
      <c r="AL8" s="205"/>
      <c r="AM8" s="205"/>
      <c r="AN8" s="205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</row>
    <row r="9" spans="1:77">
      <c r="C9" s="214"/>
      <c r="D9" s="217"/>
      <c r="K9" s="217"/>
      <c r="L9" s="334"/>
      <c r="M9" s="217"/>
      <c r="N9" s="217"/>
      <c r="O9" s="217"/>
      <c r="P9" s="217"/>
      <c r="Q9" s="334"/>
      <c r="S9" s="205"/>
      <c r="T9" s="206"/>
      <c r="U9" s="206"/>
      <c r="V9" s="206"/>
      <c r="W9" s="205"/>
      <c r="X9" s="205"/>
      <c r="Y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</row>
    <row r="10" spans="1:77" s="206" customFormat="1">
      <c r="A10" s="222" t="s">
        <v>26</v>
      </c>
      <c r="B10" s="223" t="s">
        <v>27</v>
      </c>
      <c r="C10" s="221" t="s">
        <v>28</v>
      </c>
      <c r="D10" s="221" t="s">
        <v>29</v>
      </c>
      <c r="E10" s="221" t="s">
        <v>29</v>
      </c>
      <c r="F10" s="221" t="s">
        <v>29</v>
      </c>
      <c r="G10" s="221" t="s">
        <v>29</v>
      </c>
      <c r="H10" s="221" t="s">
        <v>29</v>
      </c>
      <c r="I10" s="221" t="s">
        <v>29</v>
      </c>
      <c r="J10" s="221" t="s">
        <v>29</v>
      </c>
      <c r="K10" s="221" t="s">
        <v>13</v>
      </c>
      <c r="L10" s="221" t="s">
        <v>14</v>
      </c>
      <c r="M10" s="221" t="s">
        <v>15</v>
      </c>
      <c r="N10" s="221" t="s">
        <v>16</v>
      </c>
      <c r="O10" s="221" t="s">
        <v>17</v>
      </c>
      <c r="P10" s="221" t="s">
        <v>30</v>
      </c>
      <c r="Q10" s="221" t="s">
        <v>31</v>
      </c>
      <c r="R10" s="224" t="s">
        <v>32</v>
      </c>
      <c r="S10" s="22" t="s">
        <v>98</v>
      </c>
      <c r="T10" s="22" t="s">
        <v>99</v>
      </c>
      <c r="U10" s="22" t="s">
        <v>100</v>
      </c>
      <c r="V10" s="22" t="s">
        <v>101</v>
      </c>
      <c r="W10" s="22" t="s">
        <v>102</v>
      </c>
      <c r="X10" s="22" t="s">
        <v>103</v>
      </c>
      <c r="Y10" s="22" t="s">
        <v>104</v>
      </c>
      <c r="Z10" s="22" t="s">
        <v>143</v>
      </c>
      <c r="AA10" s="9" t="s">
        <v>144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</row>
    <row r="11" spans="1:77" s="206" customFormat="1">
      <c r="A11" s="222" t="s">
        <v>41</v>
      </c>
      <c r="D11" s="221" t="s">
        <v>13</v>
      </c>
      <c r="E11" s="221" t="s">
        <v>14</v>
      </c>
      <c r="F11" s="221" t="s">
        <v>15</v>
      </c>
      <c r="G11" s="221" t="s">
        <v>16</v>
      </c>
      <c r="H11" s="221" t="s">
        <v>17</v>
      </c>
      <c r="I11" s="221" t="s">
        <v>30</v>
      </c>
      <c r="J11" s="221" t="s">
        <v>31</v>
      </c>
      <c r="K11" s="226" t="s">
        <v>145</v>
      </c>
      <c r="L11" s="226" t="s">
        <v>146</v>
      </c>
      <c r="M11" s="226" t="s">
        <v>147</v>
      </c>
      <c r="N11" s="226" t="s">
        <v>148</v>
      </c>
      <c r="O11" s="226" t="s">
        <v>149</v>
      </c>
      <c r="P11" s="226" t="s">
        <v>150</v>
      </c>
      <c r="Q11" s="226" t="s">
        <v>151</v>
      </c>
      <c r="R11" s="203"/>
      <c r="S11" s="218" t="s">
        <v>42</v>
      </c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</row>
    <row r="12" spans="1:77" ht="17.25" customHeight="1">
      <c r="C12" s="214"/>
      <c r="D12" s="221"/>
      <c r="E12" s="221"/>
      <c r="F12" s="221"/>
      <c r="G12" s="221"/>
      <c r="H12" s="221"/>
      <c r="I12" s="221"/>
      <c r="J12" s="221"/>
      <c r="S12" s="218"/>
      <c r="T12" s="206"/>
      <c r="U12" s="206"/>
      <c r="V12" s="206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06"/>
      <c r="BY12" s="206"/>
    </row>
    <row r="13" spans="1:77" ht="15.75" customHeight="1">
      <c r="A13" s="227">
        <v>5010</v>
      </c>
      <c r="B13" s="228"/>
      <c r="C13" s="229" t="s">
        <v>106</v>
      </c>
      <c r="D13" s="230">
        <v>0</v>
      </c>
      <c r="E13" s="230">
        <v>0</v>
      </c>
      <c r="F13" s="230">
        <v>0</v>
      </c>
      <c r="G13" s="230">
        <v>0</v>
      </c>
      <c r="H13" s="230">
        <v>0</v>
      </c>
      <c r="I13" s="230">
        <v>0</v>
      </c>
      <c r="J13" s="230">
        <v>0</v>
      </c>
      <c r="K13" s="231">
        <f t="shared" ref="K13:P13" si="0">ROUND((SUM(D13*T13)*$D$105/12+SUM(D13*U13)*$D$106/12),0)</f>
        <v>0</v>
      </c>
      <c r="L13" s="231">
        <f t="shared" si="0"/>
        <v>0</v>
      </c>
      <c r="M13" s="231">
        <f t="shared" si="0"/>
        <v>0</v>
      </c>
      <c r="N13" s="231">
        <f t="shared" si="0"/>
        <v>0</v>
      </c>
      <c r="O13" s="231">
        <f t="shared" si="0"/>
        <v>0</v>
      </c>
      <c r="P13" s="231">
        <f t="shared" si="0"/>
        <v>0</v>
      </c>
      <c r="Q13" s="231"/>
      <c r="R13" s="203">
        <f t="shared" ref="R13:R22" si="1">SUM(K13:Q13)</f>
        <v>0</v>
      </c>
      <c r="S13" s="232">
        <v>212100</v>
      </c>
      <c r="T13" s="233">
        <f t="shared" ref="T13:AA17" si="2">IF(S13*$D$110&gt;$C$6,$C$6,S13*$D$110)</f>
        <v>212100</v>
      </c>
      <c r="U13" s="233">
        <f t="shared" si="2"/>
        <v>212100</v>
      </c>
      <c r="V13" s="233">
        <f t="shared" si="2"/>
        <v>212100</v>
      </c>
      <c r="W13" s="233">
        <f t="shared" si="2"/>
        <v>212100</v>
      </c>
      <c r="X13" s="233">
        <f t="shared" si="2"/>
        <v>212100</v>
      </c>
      <c r="Y13" s="233">
        <f t="shared" si="2"/>
        <v>212100</v>
      </c>
      <c r="Z13" s="233">
        <f t="shared" si="2"/>
        <v>212100</v>
      </c>
      <c r="AA13" s="233">
        <f t="shared" si="2"/>
        <v>212100</v>
      </c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</row>
    <row r="14" spans="1:77" ht="13.5" customHeight="1">
      <c r="A14" s="227">
        <v>5010</v>
      </c>
      <c r="B14" s="234"/>
      <c r="C14" s="229"/>
      <c r="D14" s="230">
        <v>0</v>
      </c>
      <c r="E14" s="230">
        <v>0</v>
      </c>
      <c r="F14" s="230">
        <v>0</v>
      </c>
      <c r="G14" s="230">
        <v>0</v>
      </c>
      <c r="H14" s="230">
        <v>0</v>
      </c>
      <c r="I14" s="230">
        <v>0</v>
      </c>
      <c r="J14" s="230">
        <v>0</v>
      </c>
      <c r="K14" s="231">
        <f t="shared" ref="K14:Q21" si="3">ROUND((SUM(D14*S14)*$D$105/12+SUM(D14*T14)*$D$106/12),0)</f>
        <v>0</v>
      </c>
      <c r="L14" s="231">
        <f t="shared" si="3"/>
        <v>0</v>
      </c>
      <c r="M14" s="231">
        <f t="shared" si="3"/>
        <v>0</v>
      </c>
      <c r="N14" s="231">
        <f t="shared" si="3"/>
        <v>0</v>
      </c>
      <c r="O14" s="231">
        <f t="shared" si="3"/>
        <v>0</v>
      </c>
      <c r="P14" s="231">
        <f t="shared" si="3"/>
        <v>0</v>
      </c>
      <c r="Q14" s="231">
        <f t="shared" si="3"/>
        <v>0</v>
      </c>
      <c r="R14" s="203">
        <f t="shared" si="1"/>
        <v>0</v>
      </c>
      <c r="S14" s="232">
        <v>0</v>
      </c>
      <c r="T14" s="233">
        <f t="shared" si="2"/>
        <v>0</v>
      </c>
      <c r="U14" s="233">
        <f t="shared" si="2"/>
        <v>0</v>
      </c>
      <c r="V14" s="233">
        <f t="shared" si="2"/>
        <v>0</v>
      </c>
      <c r="W14" s="233">
        <f t="shared" si="2"/>
        <v>0</v>
      </c>
      <c r="X14" s="233">
        <f t="shared" si="2"/>
        <v>0</v>
      </c>
      <c r="Y14" s="233">
        <f t="shared" si="2"/>
        <v>0</v>
      </c>
      <c r="Z14" s="233">
        <f t="shared" si="2"/>
        <v>0</v>
      </c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06"/>
      <c r="BY14" s="206"/>
    </row>
    <row r="15" spans="1:77" ht="13.5" customHeight="1">
      <c r="A15" s="227">
        <v>5010</v>
      </c>
      <c r="B15" s="235"/>
      <c r="C15" s="236"/>
      <c r="D15" s="230">
        <v>0</v>
      </c>
      <c r="E15" s="230">
        <v>0</v>
      </c>
      <c r="F15" s="230">
        <v>0</v>
      </c>
      <c r="G15" s="230">
        <v>0</v>
      </c>
      <c r="H15" s="230">
        <v>0</v>
      </c>
      <c r="I15" s="230">
        <v>0</v>
      </c>
      <c r="J15" s="230">
        <v>0</v>
      </c>
      <c r="K15" s="231">
        <f t="shared" si="3"/>
        <v>0</v>
      </c>
      <c r="L15" s="231">
        <f t="shared" si="3"/>
        <v>0</v>
      </c>
      <c r="M15" s="231">
        <f t="shared" si="3"/>
        <v>0</v>
      </c>
      <c r="N15" s="231">
        <f t="shared" si="3"/>
        <v>0</v>
      </c>
      <c r="O15" s="231">
        <f t="shared" si="3"/>
        <v>0</v>
      </c>
      <c r="P15" s="231">
        <f t="shared" si="3"/>
        <v>0</v>
      </c>
      <c r="Q15" s="231">
        <f t="shared" si="3"/>
        <v>0</v>
      </c>
      <c r="R15" s="203">
        <f t="shared" si="1"/>
        <v>0</v>
      </c>
      <c r="S15" s="232">
        <v>0</v>
      </c>
      <c r="T15" s="233">
        <f t="shared" si="2"/>
        <v>0</v>
      </c>
      <c r="U15" s="233">
        <f t="shared" si="2"/>
        <v>0</v>
      </c>
      <c r="V15" s="233">
        <f t="shared" si="2"/>
        <v>0</v>
      </c>
      <c r="W15" s="233">
        <f t="shared" si="2"/>
        <v>0</v>
      </c>
      <c r="X15" s="233">
        <f t="shared" si="2"/>
        <v>0</v>
      </c>
      <c r="Y15" s="233">
        <f t="shared" si="2"/>
        <v>0</v>
      </c>
      <c r="Z15" s="233">
        <f t="shared" si="2"/>
        <v>0</v>
      </c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06"/>
      <c r="BY15" s="206"/>
    </row>
    <row r="16" spans="1:77" ht="13.5" customHeight="1">
      <c r="A16" s="227">
        <v>5010</v>
      </c>
      <c r="B16" s="235"/>
      <c r="C16" s="229"/>
      <c r="D16" s="230">
        <v>0</v>
      </c>
      <c r="E16" s="230">
        <v>0</v>
      </c>
      <c r="F16" s="230">
        <v>0</v>
      </c>
      <c r="G16" s="230">
        <v>0</v>
      </c>
      <c r="H16" s="230">
        <v>0</v>
      </c>
      <c r="I16" s="230">
        <v>0</v>
      </c>
      <c r="J16" s="230">
        <v>0</v>
      </c>
      <c r="K16" s="231">
        <f t="shared" si="3"/>
        <v>0</v>
      </c>
      <c r="L16" s="231">
        <f t="shared" si="3"/>
        <v>0</v>
      </c>
      <c r="M16" s="231">
        <f t="shared" si="3"/>
        <v>0</v>
      </c>
      <c r="N16" s="231">
        <f t="shared" si="3"/>
        <v>0</v>
      </c>
      <c r="O16" s="231">
        <f t="shared" si="3"/>
        <v>0</v>
      </c>
      <c r="P16" s="231">
        <f t="shared" si="3"/>
        <v>0</v>
      </c>
      <c r="Q16" s="231">
        <f t="shared" si="3"/>
        <v>0</v>
      </c>
      <c r="R16" s="203">
        <f t="shared" si="1"/>
        <v>0</v>
      </c>
      <c r="S16" s="237">
        <v>0</v>
      </c>
      <c r="T16" s="233">
        <f t="shared" si="2"/>
        <v>0</v>
      </c>
      <c r="U16" s="233">
        <f t="shared" si="2"/>
        <v>0</v>
      </c>
      <c r="V16" s="233">
        <f t="shared" si="2"/>
        <v>0</v>
      </c>
      <c r="W16" s="233">
        <f t="shared" si="2"/>
        <v>0</v>
      </c>
      <c r="X16" s="233">
        <f t="shared" si="2"/>
        <v>0</v>
      </c>
      <c r="Y16" s="233">
        <f t="shared" si="2"/>
        <v>0</v>
      </c>
      <c r="Z16" s="233">
        <f t="shared" si="2"/>
        <v>0</v>
      </c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06"/>
      <c r="BY16" s="206"/>
    </row>
    <row r="17" spans="1:77" ht="14.25" customHeight="1">
      <c r="A17" s="238">
        <v>5010</v>
      </c>
      <c r="B17" s="235"/>
      <c r="C17" s="395"/>
      <c r="D17" s="230"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v>0</v>
      </c>
      <c r="J17" s="230">
        <v>0</v>
      </c>
      <c r="K17" s="231">
        <f t="shared" si="3"/>
        <v>0</v>
      </c>
      <c r="L17" s="231">
        <f t="shared" si="3"/>
        <v>0</v>
      </c>
      <c r="M17" s="231">
        <f t="shared" si="3"/>
        <v>0</v>
      </c>
      <c r="N17" s="231">
        <f t="shared" si="3"/>
        <v>0</v>
      </c>
      <c r="O17" s="231">
        <f t="shared" si="3"/>
        <v>0</v>
      </c>
      <c r="P17" s="231">
        <f t="shared" si="3"/>
        <v>0</v>
      </c>
      <c r="Q17" s="231">
        <f t="shared" si="3"/>
        <v>0</v>
      </c>
      <c r="R17" s="203">
        <f t="shared" si="1"/>
        <v>0</v>
      </c>
      <c r="S17" s="232">
        <v>0</v>
      </c>
      <c r="T17" s="233">
        <f t="shared" si="2"/>
        <v>0</v>
      </c>
      <c r="U17" s="233">
        <f t="shared" si="2"/>
        <v>0</v>
      </c>
      <c r="V17" s="233">
        <f t="shared" si="2"/>
        <v>0</v>
      </c>
      <c r="W17" s="233">
        <f t="shared" si="2"/>
        <v>0</v>
      </c>
      <c r="X17" s="233">
        <f t="shared" si="2"/>
        <v>0</v>
      </c>
      <c r="Y17" s="233">
        <f t="shared" si="2"/>
        <v>0</v>
      </c>
      <c r="Z17" s="233">
        <f t="shared" si="2"/>
        <v>0</v>
      </c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06"/>
      <c r="BY17" s="206"/>
    </row>
    <row r="18" spans="1:77" ht="14.25" customHeight="1">
      <c r="A18" s="238">
        <v>5100</v>
      </c>
      <c r="B18" s="235"/>
      <c r="C18" s="236"/>
      <c r="D18" s="230">
        <v>0</v>
      </c>
      <c r="E18" s="230">
        <v>0</v>
      </c>
      <c r="F18" s="230">
        <v>0</v>
      </c>
      <c r="G18" s="230">
        <v>0</v>
      </c>
      <c r="H18" s="230">
        <v>0</v>
      </c>
      <c r="I18" s="230">
        <v>0</v>
      </c>
      <c r="J18" s="230">
        <v>0</v>
      </c>
      <c r="K18" s="231">
        <f t="shared" si="3"/>
        <v>0</v>
      </c>
      <c r="L18" s="231">
        <f t="shared" si="3"/>
        <v>0</v>
      </c>
      <c r="M18" s="231">
        <f t="shared" si="3"/>
        <v>0</v>
      </c>
      <c r="N18" s="231">
        <f t="shared" si="3"/>
        <v>0</v>
      </c>
      <c r="O18" s="231">
        <f t="shared" si="3"/>
        <v>0</v>
      </c>
      <c r="P18" s="231">
        <f t="shared" si="3"/>
        <v>0</v>
      </c>
      <c r="Q18" s="231">
        <f t="shared" si="3"/>
        <v>0</v>
      </c>
      <c r="R18" s="203">
        <f t="shared" si="1"/>
        <v>0</v>
      </c>
      <c r="S18" s="237">
        <v>0</v>
      </c>
      <c r="T18" s="233">
        <f>IF(S18*$D$110&gt;$C$6,$C$6,S18*$D$110)</f>
        <v>0</v>
      </c>
      <c r="U18" s="233">
        <f t="shared" ref="U18:Z18" si="4">T18*1.05</f>
        <v>0</v>
      </c>
      <c r="V18" s="233">
        <f t="shared" si="4"/>
        <v>0</v>
      </c>
      <c r="W18" s="233">
        <f t="shared" si="4"/>
        <v>0</v>
      </c>
      <c r="X18" s="233">
        <f t="shared" si="4"/>
        <v>0</v>
      </c>
      <c r="Y18" s="233">
        <f t="shared" si="4"/>
        <v>0</v>
      </c>
      <c r="Z18" s="233">
        <f t="shared" si="4"/>
        <v>0</v>
      </c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06"/>
      <c r="BY18" s="206"/>
    </row>
    <row r="19" spans="1:77" ht="13.5" customHeight="1">
      <c r="A19" s="238"/>
      <c r="B19" s="239"/>
      <c r="C19" s="236"/>
      <c r="D19" s="230">
        <v>0</v>
      </c>
      <c r="E19" s="230">
        <v>0</v>
      </c>
      <c r="F19" s="230">
        <v>0</v>
      </c>
      <c r="G19" s="230">
        <v>0</v>
      </c>
      <c r="H19" s="230">
        <v>0</v>
      </c>
      <c r="I19" s="230">
        <v>0</v>
      </c>
      <c r="J19" s="230">
        <v>0</v>
      </c>
      <c r="K19" s="231">
        <f t="shared" si="3"/>
        <v>0</v>
      </c>
      <c r="L19" s="231">
        <f t="shared" si="3"/>
        <v>0</v>
      </c>
      <c r="M19" s="231">
        <f t="shared" si="3"/>
        <v>0</v>
      </c>
      <c r="N19" s="231">
        <f t="shared" si="3"/>
        <v>0</v>
      </c>
      <c r="O19" s="231">
        <f t="shared" si="3"/>
        <v>0</v>
      </c>
      <c r="P19" s="231">
        <f t="shared" si="3"/>
        <v>0</v>
      </c>
      <c r="Q19" s="231">
        <f t="shared" si="3"/>
        <v>0</v>
      </c>
      <c r="R19" s="203">
        <f t="shared" si="1"/>
        <v>0</v>
      </c>
      <c r="S19" s="232">
        <v>0</v>
      </c>
      <c r="T19" s="233">
        <f>IF(S19*$D$110&gt;$C$6,$C$6,S19*$D$110)</f>
        <v>0</v>
      </c>
      <c r="U19" s="233">
        <f t="shared" ref="U19:Z19" si="5">IF(T19*$D$110&gt;$C$6,$C$6,T19*$D$110)</f>
        <v>0</v>
      </c>
      <c r="V19" s="233">
        <f t="shared" si="5"/>
        <v>0</v>
      </c>
      <c r="W19" s="233">
        <f t="shared" si="5"/>
        <v>0</v>
      </c>
      <c r="X19" s="233">
        <f t="shared" si="5"/>
        <v>0</v>
      </c>
      <c r="Y19" s="233">
        <f t="shared" si="5"/>
        <v>0</v>
      </c>
      <c r="Z19" s="233">
        <f t="shared" si="5"/>
        <v>0</v>
      </c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U19" s="206"/>
      <c r="BV19" s="206"/>
      <c r="BW19" s="206"/>
      <c r="BX19" s="206"/>
      <c r="BY19" s="206"/>
    </row>
    <row r="20" spans="1:77" ht="14.25" customHeight="1">
      <c r="A20" s="238"/>
      <c r="B20" s="239"/>
      <c r="C20" s="236"/>
      <c r="D20" s="230">
        <v>0</v>
      </c>
      <c r="E20" s="230">
        <v>0</v>
      </c>
      <c r="F20" s="230">
        <v>0</v>
      </c>
      <c r="G20" s="230">
        <v>0</v>
      </c>
      <c r="H20" s="230">
        <v>0</v>
      </c>
      <c r="I20" s="230">
        <v>0</v>
      </c>
      <c r="J20" s="230">
        <v>0</v>
      </c>
      <c r="K20" s="231">
        <f t="shared" si="3"/>
        <v>0</v>
      </c>
      <c r="L20" s="231">
        <f t="shared" si="3"/>
        <v>0</v>
      </c>
      <c r="M20" s="231">
        <f t="shared" si="3"/>
        <v>0</v>
      </c>
      <c r="N20" s="231">
        <f t="shared" si="3"/>
        <v>0</v>
      </c>
      <c r="O20" s="231">
        <f t="shared" si="3"/>
        <v>0</v>
      </c>
      <c r="P20" s="231">
        <f t="shared" si="3"/>
        <v>0</v>
      </c>
      <c r="Q20" s="231">
        <f t="shared" si="3"/>
        <v>0</v>
      </c>
      <c r="R20" s="203">
        <f t="shared" si="1"/>
        <v>0</v>
      </c>
      <c r="S20" s="232">
        <v>0</v>
      </c>
      <c r="T20" s="233">
        <f>IF(S20*$D$110&gt;$C$6,$C$6,S20*$D$110)</f>
        <v>0</v>
      </c>
      <c r="U20" s="233">
        <f t="shared" ref="U20:Z20" si="6">T20*1.1</f>
        <v>0</v>
      </c>
      <c r="V20" s="233">
        <f t="shared" si="6"/>
        <v>0</v>
      </c>
      <c r="W20" s="233">
        <f t="shared" si="6"/>
        <v>0</v>
      </c>
      <c r="X20" s="233">
        <f t="shared" si="6"/>
        <v>0</v>
      </c>
      <c r="Y20" s="233">
        <f t="shared" si="6"/>
        <v>0</v>
      </c>
      <c r="Z20" s="233">
        <f t="shared" si="6"/>
        <v>0</v>
      </c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06"/>
      <c r="BN20" s="206"/>
      <c r="BO20" s="206"/>
      <c r="BP20" s="206"/>
      <c r="BQ20" s="206"/>
      <c r="BR20" s="206"/>
      <c r="BS20" s="206"/>
      <c r="BT20" s="206"/>
      <c r="BU20" s="206"/>
      <c r="BV20" s="206"/>
      <c r="BW20" s="206"/>
      <c r="BX20" s="206"/>
      <c r="BY20" s="206"/>
    </row>
    <row r="21" spans="1:77" ht="13.5" customHeight="1">
      <c r="A21" s="238"/>
      <c r="B21" s="239"/>
      <c r="C21" s="236"/>
      <c r="D21" s="230">
        <v>0</v>
      </c>
      <c r="E21" s="230">
        <v>0</v>
      </c>
      <c r="F21" s="230">
        <v>0</v>
      </c>
      <c r="G21" s="230">
        <v>0</v>
      </c>
      <c r="H21" s="230">
        <v>0</v>
      </c>
      <c r="I21" s="230">
        <v>0</v>
      </c>
      <c r="J21" s="230">
        <v>0</v>
      </c>
      <c r="K21" s="231">
        <f t="shared" si="3"/>
        <v>0</v>
      </c>
      <c r="L21" s="231">
        <f t="shared" si="3"/>
        <v>0</v>
      </c>
      <c r="M21" s="231">
        <f t="shared" si="3"/>
        <v>0</v>
      </c>
      <c r="N21" s="231">
        <f t="shared" si="3"/>
        <v>0</v>
      </c>
      <c r="O21" s="231">
        <f t="shared" si="3"/>
        <v>0</v>
      </c>
      <c r="P21" s="231">
        <f t="shared" si="3"/>
        <v>0</v>
      </c>
      <c r="Q21" s="231">
        <f t="shared" si="3"/>
        <v>0</v>
      </c>
      <c r="R21" s="203">
        <f t="shared" si="1"/>
        <v>0</v>
      </c>
      <c r="S21" s="232">
        <v>0</v>
      </c>
      <c r="T21" s="233">
        <f>IF(S21*$D$110&gt;$C$6,$C$6,S21*$D$110)</f>
        <v>0</v>
      </c>
      <c r="U21" s="233">
        <f t="shared" ref="U21:Z22" si="7">IF(T21*$D$110&gt;$C$6,$C$6,T21*$D$110)</f>
        <v>0</v>
      </c>
      <c r="V21" s="233">
        <f t="shared" si="7"/>
        <v>0</v>
      </c>
      <c r="W21" s="233">
        <f t="shared" si="7"/>
        <v>0</v>
      </c>
      <c r="X21" s="233">
        <f t="shared" si="7"/>
        <v>0</v>
      </c>
      <c r="Y21" s="233">
        <f t="shared" si="7"/>
        <v>0</v>
      </c>
      <c r="Z21" s="233">
        <f t="shared" si="7"/>
        <v>0</v>
      </c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6"/>
      <c r="BW21" s="206"/>
      <c r="BX21" s="206"/>
      <c r="BY21" s="206"/>
    </row>
    <row r="22" spans="1:77" ht="15" customHeight="1">
      <c r="A22" s="238"/>
      <c r="B22" s="239"/>
      <c r="C22" s="236"/>
      <c r="D22" s="230">
        <v>0</v>
      </c>
      <c r="E22" s="230">
        <v>0</v>
      </c>
      <c r="F22" s="230">
        <v>0</v>
      </c>
      <c r="G22" s="230">
        <v>0</v>
      </c>
      <c r="H22" s="230">
        <v>0</v>
      </c>
      <c r="I22" s="230">
        <v>0</v>
      </c>
      <c r="J22" s="230">
        <v>0</v>
      </c>
      <c r="K22" s="231">
        <f t="shared" ref="K22:Q22" si="8">ROUND((SUM(D22*T22)*$D$105/12+SUM(D22*U22)*$D$106/12),0)</f>
        <v>0</v>
      </c>
      <c r="L22" s="231">
        <f t="shared" si="8"/>
        <v>0</v>
      </c>
      <c r="M22" s="231">
        <f t="shared" si="8"/>
        <v>0</v>
      </c>
      <c r="N22" s="231">
        <f t="shared" si="8"/>
        <v>0</v>
      </c>
      <c r="O22" s="231">
        <f t="shared" si="8"/>
        <v>0</v>
      </c>
      <c r="P22" s="231">
        <f t="shared" si="8"/>
        <v>0</v>
      </c>
      <c r="Q22" s="231">
        <f t="shared" si="8"/>
        <v>0</v>
      </c>
      <c r="R22" s="203">
        <f t="shared" si="1"/>
        <v>0</v>
      </c>
      <c r="S22" s="232">
        <v>0</v>
      </c>
      <c r="T22" s="233">
        <f>IF(S22*$D$110&gt;$C$6,$C$6,S22*$D$110)</f>
        <v>0</v>
      </c>
      <c r="U22" s="233">
        <f t="shared" si="7"/>
        <v>0</v>
      </c>
      <c r="V22" s="233">
        <f t="shared" si="7"/>
        <v>0</v>
      </c>
      <c r="W22" s="233">
        <f t="shared" si="7"/>
        <v>0</v>
      </c>
      <c r="X22" s="233">
        <f t="shared" si="7"/>
        <v>0</v>
      </c>
      <c r="Y22" s="233">
        <f t="shared" si="7"/>
        <v>0</v>
      </c>
      <c r="Z22" s="233">
        <f t="shared" si="7"/>
        <v>0</v>
      </c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6"/>
      <c r="BN22" s="206"/>
      <c r="BO22" s="206"/>
      <c r="BP22" s="206"/>
      <c r="BQ22" s="206"/>
      <c r="BR22" s="206"/>
      <c r="BS22" s="206"/>
      <c r="BT22" s="206"/>
      <c r="BU22" s="206"/>
      <c r="BV22" s="206"/>
      <c r="BW22" s="206"/>
      <c r="BX22" s="206"/>
      <c r="BY22" s="206"/>
    </row>
    <row r="23" spans="1:77">
      <c r="A23" s="238"/>
      <c r="C23" s="214"/>
      <c r="D23" s="240"/>
      <c r="E23" s="240"/>
      <c r="F23" s="240"/>
      <c r="G23" s="240"/>
      <c r="H23" s="240"/>
      <c r="I23" s="240"/>
      <c r="J23" s="240"/>
      <c r="S23" s="226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06"/>
      <c r="BN23" s="206"/>
      <c r="BO23" s="206"/>
      <c r="BP23" s="206"/>
      <c r="BQ23" s="206"/>
      <c r="BR23" s="206"/>
      <c r="BS23" s="206"/>
      <c r="BT23" s="206"/>
      <c r="BU23" s="206"/>
      <c r="BV23" s="206"/>
      <c r="BW23" s="206"/>
      <c r="BX23" s="206"/>
      <c r="BY23" s="206"/>
    </row>
    <row r="24" spans="1:77">
      <c r="A24" s="241"/>
      <c r="B24" s="214" t="s">
        <v>51</v>
      </c>
      <c r="C24" s="214"/>
      <c r="D24" s="240"/>
      <c r="E24" s="240"/>
      <c r="F24" s="240"/>
      <c r="G24" s="240"/>
      <c r="H24" s="240"/>
      <c r="I24" s="240"/>
      <c r="J24" s="240"/>
      <c r="K24" s="203">
        <f t="shared" ref="K24:Q24" si="9">SUM(K13:K22)</f>
        <v>0</v>
      </c>
      <c r="L24" s="203">
        <f t="shared" si="9"/>
        <v>0</v>
      </c>
      <c r="M24" s="203">
        <f t="shared" si="9"/>
        <v>0</v>
      </c>
      <c r="N24" s="203">
        <f t="shared" si="9"/>
        <v>0</v>
      </c>
      <c r="O24" s="203">
        <f t="shared" si="9"/>
        <v>0</v>
      </c>
      <c r="P24" s="203">
        <f t="shared" si="9"/>
        <v>0</v>
      </c>
      <c r="Q24" s="203">
        <f t="shared" si="9"/>
        <v>0</v>
      </c>
      <c r="R24" s="203">
        <f>SUM(K24:Q24)</f>
        <v>0</v>
      </c>
      <c r="S24" s="202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6"/>
      <c r="BN24" s="206"/>
      <c r="BO24" s="206"/>
      <c r="BP24" s="206"/>
      <c r="BQ24" s="206"/>
      <c r="BR24" s="206"/>
      <c r="BS24" s="206"/>
      <c r="BT24" s="206"/>
      <c r="BU24" s="206"/>
      <c r="BV24" s="206"/>
      <c r="BW24" s="206"/>
      <c r="BX24" s="206"/>
      <c r="BY24" s="206"/>
    </row>
    <row r="25" spans="1:77" s="315" customFormat="1">
      <c r="A25" s="310">
        <v>5190</v>
      </c>
      <c r="B25" s="311" t="s">
        <v>52</v>
      </c>
      <c r="C25" s="311"/>
      <c r="D25" s="312">
        <v>0</v>
      </c>
      <c r="E25" s="312">
        <v>0</v>
      </c>
      <c r="F25" s="312">
        <v>0</v>
      </c>
      <c r="G25" s="312">
        <v>0</v>
      </c>
      <c r="H25" s="312">
        <v>0</v>
      </c>
      <c r="I25" s="312">
        <v>0</v>
      </c>
      <c r="J25" s="312">
        <v>0</v>
      </c>
      <c r="K25" s="313">
        <f t="shared" ref="K25:Q25" si="10">K24*D25</f>
        <v>0</v>
      </c>
      <c r="L25" s="313">
        <f t="shared" si="10"/>
        <v>0</v>
      </c>
      <c r="M25" s="313">
        <f t="shared" si="10"/>
        <v>0</v>
      </c>
      <c r="N25" s="313">
        <f t="shared" si="10"/>
        <v>0</v>
      </c>
      <c r="O25" s="313">
        <f t="shared" si="10"/>
        <v>0</v>
      </c>
      <c r="P25" s="313">
        <f t="shared" si="10"/>
        <v>0</v>
      </c>
      <c r="Q25" s="313">
        <f t="shared" si="10"/>
        <v>0</v>
      </c>
      <c r="R25" s="314">
        <f>SUM(K25:Q25)</f>
        <v>0</v>
      </c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6"/>
      <c r="AL25" s="316"/>
      <c r="AM25" s="316"/>
      <c r="AN25" s="316"/>
      <c r="AO25" s="317"/>
      <c r="AP25" s="317"/>
      <c r="AQ25" s="317"/>
      <c r="AR25" s="317"/>
      <c r="AS25" s="317"/>
      <c r="AT25" s="317"/>
      <c r="AU25" s="317"/>
      <c r="AV25" s="317"/>
      <c r="AW25" s="317"/>
      <c r="AX25" s="317"/>
      <c r="AY25" s="317"/>
      <c r="AZ25" s="317"/>
      <c r="BA25" s="317"/>
      <c r="BB25" s="317"/>
      <c r="BC25" s="317"/>
      <c r="BD25" s="317"/>
      <c r="BE25" s="317"/>
      <c r="BF25" s="317"/>
      <c r="BG25" s="317"/>
      <c r="BH25" s="317"/>
      <c r="BI25" s="317"/>
      <c r="BJ25" s="317"/>
      <c r="BK25" s="317"/>
      <c r="BL25" s="317"/>
      <c r="BM25" s="317"/>
      <c r="BN25" s="317"/>
      <c r="BO25" s="317"/>
      <c r="BP25" s="317"/>
      <c r="BQ25" s="317"/>
      <c r="BR25" s="317"/>
      <c r="BS25" s="317"/>
      <c r="BT25" s="317"/>
      <c r="BU25" s="317"/>
      <c r="BV25" s="317"/>
      <c r="BW25" s="317"/>
      <c r="BX25" s="317"/>
      <c r="BY25" s="317"/>
    </row>
    <row r="26" spans="1:77" s="315" customFormat="1" ht="15.75" thickBot="1">
      <c r="A26" s="310">
        <v>5191</v>
      </c>
      <c r="B26" s="311" t="s">
        <v>53</v>
      </c>
      <c r="C26" s="311"/>
      <c r="D26" s="312">
        <v>0</v>
      </c>
      <c r="E26" s="312">
        <v>0</v>
      </c>
      <c r="F26" s="312">
        <v>0</v>
      </c>
      <c r="G26" s="312">
        <v>0</v>
      </c>
      <c r="H26" s="312">
        <v>0</v>
      </c>
      <c r="I26" s="312">
        <v>0</v>
      </c>
      <c r="J26" s="312">
        <v>0</v>
      </c>
      <c r="K26" s="318">
        <v>0</v>
      </c>
      <c r="L26" s="318">
        <v>0</v>
      </c>
      <c r="M26" s="318">
        <v>0</v>
      </c>
      <c r="N26" s="318">
        <v>0</v>
      </c>
      <c r="O26" s="318">
        <v>0</v>
      </c>
      <c r="P26" s="318">
        <v>0</v>
      </c>
      <c r="Q26" s="318">
        <v>0</v>
      </c>
      <c r="R26" s="314">
        <f>SUM(K26:Q26)</f>
        <v>0</v>
      </c>
      <c r="S26" s="319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6"/>
      <c r="AJ26" s="316"/>
      <c r="AK26" s="316"/>
      <c r="AL26" s="316"/>
      <c r="AM26" s="316"/>
      <c r="AN26" s="316"/>
      <c r="AO26" s="317"/>
      <c r="AP26" s="317"/>
      <c r="AQ26" s="317"/>
      <c r="AR26" s="317"/>
      <c r="AS26" s="317"/>
      <c r="AT26" s="317"/>
      <c r="AU26" s="317"/>
      <c r="AV26" s="317"/>
      <c r="AW26" s="317"/>
      <c r="AX26" s="317"/>
      <c r="AY26" s="317"/>
      <c r="AZ26" s="317"/>
      <c r="BA26" s="317"/>
      <c r="BB26" s="317"/>
      <c r="BC26" s="317"/>
      <c r="BD26" s="317"/>
      <c r="BE26" s="317"/>
      <c r="BF26" s="317"/>
      <c r="BG26" s="317"/>
      <c r="BH26" s="317"/>
      <c r="BI26" s="317"/>
      <c r="BJ26" s="317"/>
      <c r="BK26" s="317"/>
      <c r="BL26" s="317"/>
      <c r="BM26" s="317"/>
      <c r="BN26" s="317"/>
      <c r="BO26" s="317"/>
      <c r="BP26" s="317"/>
      <c r="BQ26" s="317"/>
      <c r="BR26" s="317"/>
      <c r="BS26" s="317"/>
      <c r="BT26" s="317"/>
      <c r="BU26" s="317"/>
      <c r="BV26" s="317"/>
      <c r="BW26" s="317"/>
      <c r="BX26" s="317"/>
      <c r="BY26" s="317"/>
    </row>
    <row r="27" spans="1:77" s="209" customFormat="1">
      <c r="A27" s="241"/>
      <c r="B27" s="242" t="s">
        <v>162</v>
      </c>
      <c r="C27" s="242"/>
      <c r="D27" s="243"/>
      <c r="E27" s="243"/>
      <c r="F27" s="243"/>
      <c r="G27" s="243"/>
      <c r="H27" s="243"/>
      <c r="I27" s="243"/>
      <c r="J27" s="243"/>
      <c r="K27" s="244">
        <f t="shared" ref="K27:Q27" si="11">SUM(K24:K26)</f>
        <v>0</v>
      </c>
      <c r="L27" s="244">
        <f t="shared" si="11"/>
        <v>0</v>
      </c>
      <c r="M27" s="244">
        <f t="shared" si="11"/>
        <v>0</v>
      </c>
      <c r="N27" s="244">
        <f t="shared" si="11"/>
        <v>0</v>
      </c>
      <c r="O27" s="244">
        <f t="shared" si="11"/>
        <v>0</v>
      </c>
      <c r="P27" s="244">
        <f t="shared" si="11"/>
        <v>0</v>
      </c>
      <c r="Q27" s="244">
        <f t="shared" si="11"/>
        <v>0</v>
      </c>
      <c r="R27" s="245">
        <f>R24+R25</f>
        <v>0</v>
      </c>
      <c r="S27" s="405" t="s">
        <v>117</v>
      </c>
      <c r="T27" s="406"/>
      <c r="U27" s="406"/>
      <c r="V27" s="406"/>
      <c r="W27" s="406"/>
      <c r="X27" s="407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</row>
    <row r="28" spans="1:77">
      <c r="A28" s="241"/>
      <c r="B28" s="214"/>
      <c r="C28" s="214"/>
      <c r="D28" s="240"/>
      <c r="E28" s="240"/>
      <c r="F28" s="240"/>
      <c r="G28" s="240"/>
      <c r="H28" s="240"/>
      <c r="I28" s="240"/>
      <c r="J28" s="240"/>
      <c r="S28" s="247"/>
      <c r="T28" s="248" t="s">
        <v>98</v>
      </c>
      <c r="U28" s="248" t="s">
        <v>99</v>
      </c>
      <c r="V28" s="248" t="s">
        <v>100</v>
      </c>
      <c r="W28" s="248" t="s">
        <v>101</v>
      </c>
      <c r="X28" s="248" t="s">
        <v>102</v>
      </c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06"/>
      <c r="BO28" s="206"/>
      <c r="BP28" s="206"/>
      <c r="BQ28" s="206"/>
      <c r="BR28" s="206"/>
      <c r="BS28" s="206"/>
      <c r="BT28" s="206"/>
      <c r="BU28" s="206"/>
      <c r="BV28" s="206"/>
      <c r="BW28" s="206"/>
      <c r="BX28" s="206"/>
      <c r="BY28" s="206"/>
    </row>
    <row r="29" spans="1:77">
      <c r="A29" s="241"/>
      <c r="B29" s="214"/>
      <c r="C29" s="214"/>
      <c r="D29" s="240"/>
      <c r="E29" s="240"/>
      <c r="F29" s="240"/>
      <c r="G29" s="240"/>
      <c r="H29" s="240"/>
      <c r="I29" s="240"/>
      <c r="J29" s="240"/>
      <c r="S29" s="249">
        <f t="shared" ref="S29:S38" si="12">+B13</f>
        <v>0</v>
      </c>
      <c r="T29" s="250">
        <f t="shared" ref="T29:X38" si="13">(S13/12*$D$107)+(T13/12*$D$108)</f>
        <v>212100</v>
      </c>
      <c r="U29" s="250">
        <f t="shared" si="13"/>
        <v>212100</v>
      </c>
      <c r="V29" s="250">
        <f t="shared" si="13"/>
        <v>212100</v>
      </c>
      <c r="W29" s="250">
        <f t="shared" si="13"/>
        <v>212100</v>
      </c>
      <c r="X29" s="251">
        <f t="shared" si="13"/>
        <v>212100</v>
      </c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6"/>
      <c r="BN29" s="206"/>
      <c r="BO29" s="206"/>
      <c r="BP29" s="206"/>
      <c r="BQ29" s="206"/>
      <c r="BR29" s="206"/>
      <c r="BS29" s="206"/>
      <c r="BT29" s="206"/>
      <c r="BU29" s="206"/>
      <c r="BV29" s="206"/>
      <c r="BW29" s="206"/>
      <c r="BX29" s="206"/>
      <c r="BY29" s="206"/>
    </row>
    <row r="30" spans="1:77" ht="15.75" customHeight="1">
      <c r="A30" s="241"/>
      <c r="B30" s="223" t="s">
        <v>55</v>
      </c>
      <c r="C30" s="214"/>
      <c r="D30" s="240"/>
      <c r="E30" s="240"/>
      <c r="F30" s="240"/>
      <c r="G30" s="240"/>
      <c r="H30" s="240"/>
      <c r="I30" s="240"/>
      <c r="J30" s="240"/>
      <c r="S30" s="249">
        <f t="shared" si="12"/>
        <v>0</v>
      </c>
      <c r="T30" s="250">
        <f t="shared" si="13"/>
        <v>0</v>
      </c>
      <c r="U30" s="250">
        <f t="shared" si="13"/>
        <v>0</v>
      </c>
      <c r="V30" s="250">
        <f t="shared" si="13"/>
        <v>0</v>
      </c>
      <c r="W30" s="250">
        <f t="shared" si="13"/>
        <v>0</v>
      </c>
      <c r="X30" s="251">
        <f t="shared" si="13"/>
        <v>0</v>
      </c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206"/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</row>
    <row r="31" spans="1:77" ht="14.25" customHeight="1">
      <c r="A31" s="241"/>
      <c r="B31" s="223"/>
      <c r="C31" s="214"/>
      <c r="D31" s="240"/>
      <c r="E31" s="240"/>
      <c r="F31" s="240"/>
      <c r="G31" s="240"/>
      <c r="H31" s="240"/>
      <c r="I31" s="240"/>
      <c r="J31" s="240"/>
      <c r="S31" s="249">
        <f t="shared" si="12"/>
        <v>0</v>
      </c>
      <c r="T31" s="250">
        <f t="shared" si="13"/>
        <v>0</v>
      </c>
      <c r="U31" s="250">
        <f t="shared" si="13"/>
        <v>0</v>
      </c>
      <c r="V31" s="250">
        <f t="shared" si="13"/>
        <v>0</v>
      </c>
      <c r="W31" s="250">
        <f t="shared" si="13"/>
        <v>0</v>
      </c>
      <c r="X31" s="251">
        <f t="shared" si="13"/>
        <v>0</v>
      </c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</row>
    <row r="32" spans="1:77" ht="14.25" customHeight="1">
      <c r="A32" s="241"/>
      <c r="B32" s="242" t="s">
        <v>56</v>
      </c>
      <c r="C32" s="214"/>
      <c r="D32" s="240"/>
      <c r="E32" s="240"/>
      <c r="F32" s="240"/>
      <c r="G32" s="240"/>
      <c r="H32" s="240"/>
      <c r="I32" s="240"/>
      <c r="J32" s="240"/>
      <c r="S32" s="249">
        <f t="shared" si="12"/>
        <v>0</v>
      </c>
      <c r="T32" s="250">
        <f t="shared" si="13"/>
        <v>0</v>
      </c>
      <c r="U32" s="250">
        <f t="shared" si="13"/>
        <v>0</v>
      </c>
      <c r="V32" s="250">
        <f t="shared" si="13"/>
        <v>0</v>
      </c>
      <c r="W32" s="250">
        <f t="shared" si="13"/>
        <v>0</v>
      </c>
      <c r="X32" s="251">
        <f t="shared" si="13"/>
        <v>0</v>
      </c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206"/>
      <c r="BN32" s="206"/>
      <c r="BO32" s="206"/>
      <c r="BP32" s="206"/>
      <c r="BQ32" s="206"/>
      <c r="BR32" s="206"/>
      <c r="BS32" s="206"/>
      <c r="BT32" s="206"/>
      <c r="BU32" s="206"/>
      <c r="BV32" s="206"/>
      <c r="BW32" s="206"/>
      <c r="BX32" s="206"/>
      <c r="BY32" s="206"/>
    </row>
    <row r="33" spans="1:77" ht="14.25" customHeight="1">
      <c r="A33" s="241">
        <v>5319</v>
      </c>
      <c r="B33" s="252" t="s">
        <v>56</v>
      </c>
      <c r="C33" s="212"/>
      <c r="D33" s="240"/>
      <c r="E33" s="240"/>
      <c r="F33" s="240"/>
      <c r="G33" s="240"/>
      <c r="H33" s="240"/>
      <c r="I33" s="240"/>
      <c r="J33" s="240"/>
      <c r="K33" s="253">
        <v>0</v>
      </c>
      <c r="L33" s="254">
        <v>0</v>
      </c>
      <c r="M33" s="254">
        <f t="shared" ref="M33:Q34" si="14">ROUND(L33*$D$110,0)</f>
        <v>0</v>
      </c>
      <c r="N33" s="254">
        <f t="shared" si="14"/>
        <v>0</v>
      </c>
      <c r="O33" s="254">
        <f t="shared" si="14"/>
        <v>0</v>
      </c>
      <c r="P33" s="254">
        <f t="shared" si="14"/>
        <v>0</v>
      </c>
      <c r="Q33" s="254">
        <f t="shared" si="14"/>
        <v>0</v>
      </c>
      <c r="R33" s="203">
        <f>SUM(K33:Q33)</f>
        <v>0</v>
      </c>
      <c r="S33" s="249">
        <f t="shared" si="12"/>
        <v>0</v>
      </c>
      <c r="T33" s="250">
        <f t="shared" si="13"/>
        <v>0</v>
      </c>
      <c r="U33" s="250">
        <f t="shared" si="13"/>
        <v>0</v>
      </c>
      <c r="V33" s="250">
        <f t="shared" si="13"/>
        <v>0</v>
      </c>
      <c r="W33" s="250">
        <f t="shared" si="13"/>
        <v>0</v>
      </c>
      <c r="X33" s="251">
        <f t="shared" si="13"/>
        <v>0</v>
      </c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  <c r="BP33" s="206"/>
      <c r="BQ33" s="206"/>
      <c r="BR33" s="206"/>
      <c r="BS33" s="206"/>
      <c r="BT33" s="206"/>
      <c r="BU33" s="206"/>
      <c r="BV33" s="206"/>
      <c r="BW33" s="206"/>
      <c r="BX33" s="206"/>
      <c r="BY33" s="206"/>
    </row>
    <row r="34" spans="1:77" ht="14.25" customHeight="1">
      <c r="A34" s="241"/>
      <c r="B34" s="252" t="s">
        <v>56</v>
      </c>
      <c r="C34" s="212"/>
      <c r="D34" s="240"/>
      <c r="E34" s="240"/>
      <c r="F34" s="240"/>
      <c r="G34" s="240"/>
      <c r="H34" s="240"/>
      <c r="I34" s="240"/>
      <c r="J34" s="240"/>
      <c r="K34" s="253">
        <v>0</v>
      </c>
      <c r="L34" s="254">
        <v>0</v>
      </c>
      <c r="M34" s="254">
        <f t="shared" si="14"/>
        <v>0</v>
      </c>
      <c r="N34" s="254">
        <f t="shared" si="14"/>
        <v>0</v>
      </c>
      <c r="O34" s="254">
        <f t="shared" si="14"/>
        <v>0</v>
      </c>
      <c r="P34" s="254">
        <f t="shared" si="14"/>
        <v>0</v>
      </c>
      <c r="Q34" s="254">
        <f t="shared" si="14"/>
        <v>0</v>
      </c>
      <c r="R34" s="203">
        <f>SUM(K34:Q34)</f>
        <v>0</v>
      </c>
      <c r="S34" s="249">
        <f t="shared" si="12"/>
        <v>0</v>
      </c>
      <c r="T34" s="250">
        <f t="shared" si="13"/>
        <v>0</v>
      </c>
      <c r="U34" s="250">
        <f t="shared" si="13"/>
        <v>0</v>
      </c>
      <c r="V34" s="250">
        <f t="shared" si="13"/>
        <v>0</v>
      </c>
      <c r="W34" s="250">
        <f t="shared" si="13"/>
        <v>0</v>
      </c>
      <c r="X34" s="251">
        <f t="shared" si="13"/>
        <v>0</v>
      </c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6"/>
      <c r="BQ34" s="206"/>
      <c r="BR34" s="206"/>
      <c r="BS34" s="206"/>
      <c r="BT34" s="206"/>
      <c r="BU34" s="206"/>
      <c r="BV34" s="206"/>
      <c r="BW34" s="206"/>
      <c r="BX34" s="206"/>
      <c r="BY34" s="206"/>
    </row>
    <row r="35" spans="1:77" s="209" customFormat="1" ht="14.25" customHeight="1">
      <c r="A35" s="241"/>
      <c r="B35" s="242" t="s">
        <v>155</v>
      </c>
      <c r="C35" s="242"/>
      <c r="D35" s="243"/>
      <c r="E35" s="243"/>
      <c r="F35" s="243"/>
      <c r="G35" s="243"/>
      <c r="H35" s="243"/>
      <c r="I35" s="243"/>
      <c r="J35" s="243"/>
      <c r="K35" s="245">
        <f t="shared" ref="K35:Q35" si="15">SUM(K32:K34)</f>
        <v>0</v>
      </c>
      <c r="L35" s="245">
        <f t="shared" si="15"/>
        <v>0</v>
      </c>
      <c r="M35" s="245">
        <f t="shared" si="15"/>
        <v>0</v>
      </c>
      <c r="N35" s="245">
        <f t="shared" si="15"/>
        <v>0</v>
      </c>
      <c r="O35" s="245">
        <f t="shared" si="15"/>
        <v>0</v>
      </c>
      <c r="P35" s="245">
        <f t="shared" si="15"/>
        <v>0</v>
      </c>
      <c r="Q35" s="245">
        <f t="shared" si="15"/>
        <v>0</v>
      </c>
      <c r="R35" s="245">
        <f>SUM(K35:Q35)</f>
        <v>0</v>
      </c>
      <c r="S35" s="249">
        <f t="shared" si="12"/>
        <v>0</v>
      </c>
      <c r="T35" s="250">
        <f t="shared" si="13"/>
        <v>0</v>
      </c>
      <c r="U35" s="250">
        <f t="shared" si="13"/>
        <v>0</v>
      </c>
      <c r="V35" s="250">
        <f t="shared" si="13"/>
        <v>0</v>
      </c>
      <c r="W35" s="250">
        <f t="shared" si="13"/>
        <v>0</v>
      </c>
      <c r="X35" s="251">
        <f t="shared" si="13"/>
        <v>0</v>
      </c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  <c r="AM35" s="246"/>
      <c r="AN35" s="246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</row>
    <row r="36" spans="1:77" s="209" customFormat="1" ht="14.25" customHeight="1">
      <c r="A36" s="241"/>
      <c r="B36" s="242"/>
      <c r="C36" s="242"/>
      <c r="D36" s="243"/>
      <c r="E36" s="243"/>
      <c r="F36" s="243"/>
      <c r="G36" s="243"/>
      <c r="H36" s="243"/>
      <c r="I36" s="243"/>
      <c r="J36" s="243"/>
      <c r="K36" s="255"/>
      <c r="L36" s="255"/>
      <c r="M36" s="255"/>
      <c r="N36" s="255"/>
      <c r="O36" s="255"/>
      <c r="P36" s="255"/>
      <c r="Q36" s="255"/>
      <c r="R36" s="255"/>
      <c r="S36" s="249">
        <f t="shared" si="12"/>
        <v>0</v>
      </c>
      <c r="T36" s="250">
        <f t="shared" si="13"/>
        <v>0</v>
      </c>
      <c r="U36" s="250">
        <f t="shared" si="13"/>
        <v>0</v>
      </c>
      <c r="V36" s="250">
        <f t="shared" si="13"/>
        <v>0</v>
      </c>
      <c r="W36" s="250">
        <f t="shared" si="13"/>
        <v>0</v>
      </c>
      <c r="X36" s="251">
        <f t="shared" si="13"/>
        <v>0</v>
      </c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</row>
    <row r="37" spans="1:77" ht="14.25" customHeight="1">
      <c r="A37" s="241"/>
      <c r="B37" s="242" t="s">
        <v>63</v>
      </c>
      <c r="C37" s="214"/>
      <c r="D37" s="240"/>
      <c r="E37" s="240"/>
      <c r="F37" s="240"/>
      <c r="G37" s="240"/>
      <c r="H37" s="240"/>
      <c r="I37" s="240"/>
      <c r="J37" s="240"/>
      <c r="S37" s="249">
        <f t="shared" si="12"/>
        <v>0</v>
      </c>
      <c r="T37" s="250">
        <f t="shared" si="13"/>
        <v>0</v>
      </c>
      <c r="U37" s="250">
        <f t="shared" si="13"/>
        <v>0</v>
      </c>
      <c r="V37" s="250">
        <f t="shared" si="13"/>
        <v>0</v>
      </c>
      <c r="W37" s="250">
        <f t="shared" si="13"/>
        <v>0</v>
      </c>
      <c r="X37" s="251">
        <f t="shared" si="13"/>
        <v>0</v>
      </c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Q37" s="206"/>
      <c r="BR37" s="206"/>
      <c r="BS37" s="206"/>
      <c r="BT37" s="206"/>
      <c r="BU37" s="206"/>
      <c r="BV37" s="206"/>
      <c r="BW37" s="206"/>
      <c r="BX37" s="206"/>
      <c r="BY37" s="206"/>
    </row>
    <row r="38" spans="1:77" ht="14.25" customHeight="1" thickBot="1">
      <c r="A38" s="241">
        <v>1831</v>
      </c>
      <c r="B38" s="252" t="s">
        <v>119</v>
      </c>
      <c r="C38" s="214"/>
      <c r="D38" s="240"/>
      <c r="E38" s="240"/>
      <c r="F38" s="240"/>
      <c r="G38" s="240"/>
      <c r="H38" s="240"/>
      <c r="I38" s="240"/>
      <c r="J38" s="240"/>
      <c r="K38" s="256">
        <v>0</v>
      </c>
      <c r="L38" s="254">
        <f t="shared" ref="L38:Q39" si="16">ROUND(K38*$D$110,0)</f>
        <v>0</v>
      </c>
      <c r="M38" s="254">
        <f t="shared" si="16"/>
        <v>0</v>
      </c>
      <c r="N38" s="254">
        <f t="shared" si="16"/>
        <v>0</v>
      </c>
      <c r="O38" s="254">
        <f t="shared" si="16"/>
        <v>0</v>
      </c>
      <c r="P38" s="254">
        <f t="shared" si="16"/>
        <v>0</v>
      </c>
      <c r="Q38" s="254">
        <f t="shared" si="16"/>
        <v>0</v>
      </c>
      <c r="R38" s="203">
        <f>SUM(K38:Q38)</f>
        <v>0</v>
      </c>
      <c r="S38" s="257">
        <f t="shared" si="12"/>
        <v>0</v>
      </c>
      <c r="T38" s="258">
        <f t="shared" si="13"/>
        <v>0</v>
      </c>
      <c r="U38" s="258">
        <f t="shared" si="13"/>
        <v>0</v>
      </c>
      <c r="V38" s="258">
        <f t="shared" si="13"/>
        <v>0</v>
      </c>
      <c r="W38" s="258">
        <f t="shared" si="13"/>
        <v>0</v>
      </c>
      <c r="X38" s="259">
        <f t="shared" si="13"/>
        <v>0</v>
      </c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206"/>
      <c r="BN38" s="206"/>
      <c r="BO38" s="206"/>
      <c r="BP38" s="206"/>
      <c r="BQ38" s="206"/>
      <c r="BR38" s="206"/>
      <c r="BS38" s="206"/>
      <c r="BT38" s="206"/>
      <c r="BU38" s="206"/>
      <c r="BV38" s="206"/>
      <c r="BW38" s="206"/>
      <c r="BX38" s="206"/>
      <c r="BY38" s="206"/>
    </row>
    <row r="39" spans="1:77" ht="14.25" customHeight="1">
      <c r="A39" s="241"/>
      <c r="B39" s="252" t="s">
        <v>63</v>
      </c>
      <c r="C39" s="214"/>
      <c r="D39" s="240"/>
      <c r="E39" s="240"/>
      <c r="F39" s="240"/>
      <c r="G39" s="240"/>
      <c r="H39" s="240"/>
      <c r="I39" s="240"/>
      <c r="J39" s="240"/>
      <c r="K39" s="256">
        <v>0</v>
      </c>
      <c r="L39" s="254">
        <f t="shared" si="16"/>
        <v>0</v>
      </c>
      <c r="M39" s="254">
        <f t="shared" si="16"/>
        <v>0</v>
      </c>
      <c r="N39" s="254">
        <f t="shared" si="16"/>
        <v>0</v>
      </c>
      <c r="O39" s="254">
        <f t="shared" si="16"/>
        <v>0</v>
      </c>
      <c r="P39" s="254">
        <f t="shared" si="16"/>
        <v>0</v>
      </c>
      <c r="Q39" s="254">
        <f t="shared" si="16"/>
        <v>0</v>
      </c>
      <c r="R39" s="203">
        <f>SUM(K39:Q39)</f>
        <v>0</v>
      </c>
      <c r="S39" s="260"/>
      <c r="T39" s="261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206"/>
      <c r="BN39" s="206"/>
      <c r="BO39" s="206"/>
      <c r="BP39" s="206"/>
      <c r="BQ39" s="206"/>
      <c r="BR39" s="206"/>
      <c r="BS39" s="206"/>
      <c r="BT39" s="206"/>
      <c r="BU39" s="206"/>
      <c r="BV39" s="206"/>
      <c r="BW39" s="206"/>
      <c r="BX39" s="206"/>
      <c r="BY39" s="206"/>
    </row>
    <row r="40" spans="1:77" s="209" customFormat="1" ht="14.25" customHeight="1">
      <c r="A40" s="241"/>
      <c r="B40" s="262" t="s">
        <v>156</v>
      </c>
      <c r="C40" s="242"/>
      <c r="D40" s="243"/>
      <c r="E40" s="243"/>
      <c r="F40" s="243"/>
      <c r="G40" s="243"/>
      <c r="H40" s="243"/>
      <c r="I40" s="243"/>
      <c r="J40" s="243"/>
      <c r="K40" s="245">
        <f t="shared" ref="K40:Q40" si="17">SUM(K37:K39)</f>
        <v>0</v>
      </c>
      <c r="L40" s="245">
        <f t="shared" si="17"/>
        <v>0</v>
      </c>
      <c r="M40" s="245">
        <f t="shared" si="17"/>
        <v>0</v>
      </c>
      <c r="N40" s="245">
        <f t="shared" si="17"/>
        <v>0</v>
      </c>
      <c r="O40" s="245">
        <f t="shared" si="17"/>
        <v>0</v>
      </c>
      <c r="P40" s="245">
        <f t="shared" si="17"/>
        <v>0</v>
      </c>
      <c r="Q40" s="245">
        <f t="shared" si="17"/>
        <v>0</v>
      </c>
      <c r="R40" s="245">
        <f>SUM(K40:Q40)</f>
        <v>0</v>
      </c>
      <c r="S40" s="260"/>
      <c r="T40" s="261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246"/>
      <c r="AN40" s="246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</row>
    <row r="41" spans="1:77" s="209" customFormat="1" ht="14.25" customHeight="1">
      <c r="A41" s="241"/>
      <c r="B41" s="242"/>
      <c r="C41" s="242"/>
      <c r="D41" s="243"/>
      <c r="E41" s="243"/>
      <c r="F41" s="243"/>
      <c r="G41" s="243"/>
      <c r="H41" s="243"/>
      <c r="I41" s="243"/>
      <c r="J41" s="243"/>
      <c r="K41" s="255"/>
      <c r="L41" s="255"/>
      <c r="M41" s="255"/>
      <c r="N41" s="255"/>
      <c r="O41" s="255"/>
      <c r="P41" s="255"/>
      <c r="Q41" s="255"/>
      <c r="R41" s="255"/>
      <c r="S41" s="249">
        <f>+B22</f>
        <v>0</v>
      </c>
      <c r="T41" s="250">
        <f>(S22/12*$D$105)+(T22/12*$D$106)</f>
        <v>0</v>
      </c>
      <c r="U41" s="250">
        <f>(T22/12*$D$105)+(U22/12*$D$106)</f>
        <v>0</v>
      </c>
      <c r="V41" s="250">
        <f>(U22/12*$D$105)+(V22/12*$D$106)</f>
        <v>0</v>
      </c>
      <c r="W41" s="250">
        <f>(V22/12*$D$105)+(W22/12*$D$106)</f>
        <v>0</v>
      </c>
      <c r="X41" s="250">
        <f>(W22/12*$D$105)+(X22/12*$D$106)</f>
        <v>0</v>
      </c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</row>
    <row r="42" spans="1:77" ht="14.25" customHeight="1">
      <c r="A42" s="241"/>
      <c r="B42" s="242" t="s">
        <v>65</v>
      </c>
      <c r="C42" s="214"/>
      <c r="D42" s="240"/>
      <c r="E42" s="240"/>
      <c r="F42" s="240"/>
      <c r="G42" s="240"/>
      <c r="H42" s="240"/>
      <c r="I42" s="240"/>
      <c r="J42" s="240"/>
      <c r="S42" s="249"/>
      <c r="T42" s="261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206"/>
      <c r="BQ42" s="206"/>
      <c r="BR42" s="206"/>
      <c r="BS42" s="206"/>
      <c r="BT42" s="206"/>
      <c r="BU42" s="206"/>
      <c r="BV42" s="206"/>
      <c r="BW42" s="206"/>
      <c r="BX42" s="206"/>
      <c r="BY42" s="206"/>
    </row>
    <row r="43" spans="1:77" ht="14.25" customHeight="1">
      <c r="A43" s="241">
        <v>5228</v>
      </c>
      <c r="B43" s="252"/>
      <c r="C43" s="263"/>
      <c r="D43" s="240"/>
      <c r="E43" s="240"/>
      <c r="F43" s="240"/>
      <c r="G43" s="240"/>
      <c r="H43" s="240"/>
      <c r="I43" s="240"/>
      <c r="J43" s="240"/>
      <c r="K43" s="256">
        <v>0</v>
      </c>
      <c r="L43" s="254">
        <f t="shared" ref="L43:Q46" si="18">K43*1.03</f>
        <v>0</v>
      </c>
      <c r="M43" s="254">
        <f t="shared" si="18"/>
        <v>0</v>
      </c>
      <c r="N43" s="254">
        <f t="shared" si="18"/>
        <v>0</v>
      </c>
      <c r="O43" s="254">
        <f t="shared" si="18"/>
        <v>0</v>
      </c>
      <c r="P43" s="254">
        <f t="shared" si="18"/>
        <v>0</v>
      </c>
      <c r="Q43" s="254">
        <f t="shared" si="18"/>
        <v>0</v>
      </c>
      <c r="R43" s="203">
        <f>SUM(K43:Q43)</f>
        <v>0</v>
      </c>
      <c r="S43" s="249"/>
      <c r="T43" s="261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06"/>
      <c r="BN43" s="206"/>
      <c r="BO43" s="206"/>
      <c r="BP43" s="206"/>
      <c r="BQ43" s="206"/>
      <c r="BR43" s="206"/>
      <c r="BS43" s="206"/>
      <c r="BT43" s="206"/>
      <c r="BU43" s="206"/>
      <c r="BV43" s="206"/>
      <c r="BW43" s="206"/>
      <c r="BX43" s="206"/>
      <c r="BY43" s="206"/>
    </row>
    <row r="44" spans="1:77" ht="14.25" customHeight="1">
      <c r="A44" s="241"/>
      <c r="B44" s="252"/>
      <c r="C44" s="214"/>
      <c r="D44" s="240"/>
      <c r="E44" s="240" t="s">
        <v>42</v>
      </c>
      <c r="F44" s="240"/>
      <c r="G44" s="240"/>
      <c r="H44" s="240"/>
      <c r="I44" s="240"/>
      <c r="J44" s="240"/>
      <c r="K44" s="256">
        <v>0</v>
      </c>
      <c r="L44" s="254">
        <f t="shared" si="18"/>
        <v>0</v>
      </c>
      <c r="M44" s="254">
        <f t="shared" si="18"/>
        <v>0</v>
      </c>
      <c r="N44" s="254">
        <f t="shared" si="18"/>
        <v>0</v>
      </c>
      <c r="O44" s="254">
        <f t="shared" si="18"/>
        <v>0</v>
      </c>
      <c r="P44" s="254">
        <f t="shared" si="18"/>
        <v>0</v>
      </c>
      <c r="Q44" s="254">
        <f t="shared" si="18"/>
        <v>0</v>
      </c>
      <c r="R44" s="203">
        <f>SUM(K44:Q44)</f>
        <v>0</v>
      </c>
      <c r="S44" s="249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06"/>
      <c r="BN44" s="206"/>
      <c r="BO44" s="206"/>
      <c r="BP44" s="206"/>
      <c r="BQ44" s="206"/>
      <c r="BR44" s="206"/>
      <c r="BS44" s="206"/>
      <c r="BT44" s="206"/>
      <c r="BU44" s="206"/>
      <c r="BV44" s="206"/>
      <c r="BW44" s="206"/>
      <c r="BX44" s="206"/>
      <c r="BY44" s="206"/>
    </row>
    <row r="45" spans="1:77" ht="14.25" customHeight="1">
      <c r="A45" s="241"/>
      <c r="B45" s="128"/>
      <c r="C45" s="214"/>
      <c r="D45" s="240"/>
      <c r="E45" s="240"/>
      <c r="F45" s="240"/>
      <c r="G45" s="240"/>
      <c r="H45" s="240"/>
      <c r="I45" s="240"/>
      <c r="J45" s="240"/>
      <c r="K45" s="256">
        <v>0</v>
      </c>
      <c r="L45" s="254">
        <f t="shared" si="18"/>
        <v>0</v>
      </c>
      <c r="M45" s="254">
        <f t="shared" si="18"/>
        <v>0</v>
      </c>
      <c r="N45" s="254">
        <f t="shared" si="18"/>
        <v>0</v>
      </c>
      <c r="O45" s="254">
        <f t="shared" si="18"/>
        <v>0</v>
      </c>
      <c r="P45" s="254">
        <f t="shared" si="18"/>
        <v>0</v>
      </c>
      <c r="Q45" s="254">
        <f t="shared" si="18"/>
        <v>0</v>
      </c>
      <c r="R45" s="203">
        <f>SUM(K45:Q45)</f>
        <v>0</v>
      </c>
      <c r="S45" s="249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206"/>
      <c r="BQ45" s="206"/>
      <c r="BR45" s="206"/>
      <c r="BS45" s="206"/>
      <c r="BT45" s="206"/>
      <c r="BU45" s="206"/>
      <c r="BV45" s="206"/>
      <c r="BW45" s="206"/>
      <c r="BX45" s="206"/>
      <c r="BY45" s="206"/>
    </row>
    <row r="46" spans="1:77" ht="14.25" customHeight="1">
      <c r="A46" s="241">
        <v>5224</v>
      </c>
      <c r="B46" s="128"/>
      <c r="C46" s="214"/>
      <c r="D46" s="240"/>
      <c r="E46" s="240"/>
      <c r="F46" s="240"/>
      <c r="G46" s="240"/>
      <c r="H46" s="240"/>
      <c r="I46" s="240"/>
      <c r="J46" s="240"/>
      <c r="K46" s="256">
        <v>0</v>
      </c>
      <c r="L46" s="254">
        <f t="shared" si="18"/>
        <v>0</v>
      </c>
      <c r="M46" s="254">
        <f t="shared" si="18"/>
        <v>0</v>
      </c>
      <c r="N46" s="254">
        <f t="shared" si="18"/>
        <v>0</v>
      </c>
      <c r="O46" s="254">
        <f t="shared" si="18"/>
        <v>0</v>
      </c>
      <c r="P46" s="254">
        <f t="shared" si="18"/>
        <v>0</v>
      </c>
      <c r="Q46" s="254">
        <f t="shared" si="18"/>
        <v>0</v>
      </c>
      <c r="R46" s="203">
        <f>SUM(K46:Q46)</f>
        <v>0</v>
      </c>
      <c r="S46" s="249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6"/>
      <c r="BQ46" s="206"/>
      <c r="BR46" s="206"/>
      <c r="BS46" s="206"/>
      <c r="BT46" s="206"/>
      <c r="BU46" s="206"/>
      <c r="BV46" s="206"/>
      <c r="BW46" s="206"/>
      <c r="BX46" s="206"/>
      <c r="BY46" s="206"/>
    </row>
    <row r="47" spans="1:77" s="209" customFormat="1" ht="14.25" customHeight="1">
      <c r="A47" s="241"/>
      <c r="B47" s="262" t="s">
        <v>157</v>
      </c>
      <c r="C47" s="242"/>
      <c r="D47" s="243"/>
      <c r="E47" s="243"/>
      <c r="F47" s="243"/>
      <c r="G47" s="243"/>
      <c r="H47" s="243"/>
      <c r="I47" s="243"/>
      <c r="J47" s="243"/>
      <c r="K47" s="245">
        <f t="shared" ref="K47:Q47" si="19">SUM(K42:K46)</f>
        <v>0</v>
      </c>
      <c r="L47" s="245">
        <f t="shared" si="19"/>
        <v>0</v>
      </c>
      <c r="M47" s="245">
        <f t="shared" si="19"/>
        <v>0</v>
      </c>
      <c r="N47" s="245">
        <f t="shared" si="19"/>
        <v>0</v>
      </c>
      <c r="O47" s="245">
        <f t="shared" si="19"/>
        <v>0</v>
      </c>
      <c r="P47" s="245">
        <f t="shared" si="19"/>
        <v>0</v>
      </c>
      <c r="Q47" s="245">
        <f t="shared" si="19"/>
        <v>0</v>
      </c>
      <c r="R47" s="245">
        <f>SUM(K47:Q47)</f>
        <v>0</v>
      </c>
      <c r="S47" s="264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  <c r="AJ47" s="246"/>
      <c r="AK47" s="246"/>
      <c r="AL47" s="246"/>
      <c r="AM47" s="246"/>
      <c r="AN47" s="246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</row>
    <row r="48" spans="1:77" ht="15" customHeight="1">
      <c r="A48" s="241"/>
      <c r="B48" s="214"/>
      <c r="C48" s="214"/>
      <c r="D48" s="240"/>
      <c r="E48" s="240"/>
      <c r="F48" s="240"/>
      <c r="G48" s="240"/>
      <c r="H48" s="240"/>
      <c r="I48" s="240"/>
      <c r="J48" s="240"/>
      <c r="S48" s="226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06"/>
      <c r="BN48" s="206"/>
      <c r="BO48" s="206"/>
      <c r="BP48" s="206"/>
      <c r="BQ48" s="206"/>
      <c r="BR48" s="206"/>
      <c r="BS48" s="206"/>
      <c r="BT48" s="206"/>
      <c r="BU48" s="206"/>
      <c r="BV48" s="206"/>
      <c r="BW48" s="206"/>
      <c r="BX48" s="206"/>
      <c r="BY48" s="206"/>
    </row>
    <row r="49" spans="1:77" ht="14.25" customHeight="1">
      <c r="A49" s="241"/>
      <c r="B49" s="209" t="s">
        <v>67</v>
      </c>
      <c r="C49" s="214"/>
      <c r="D49" s="240"/>
      <c r="E49" s="240"/>
      <c r="F49" s="240"/>
      <c r="G49" s="240"/>
      <c r="H49" s="240"/>
      <c r="I49" s="240"/>
      <c r="J49" s="240"/>
      <c r="S49" s="226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06"/>
      <c r="BN49" s="206"/>
      <c r="BO49" s="206"/>
      <c r="BP49" s="206"/>
      <c r="BQ49" s="206"/>
      <c r="BR49" s="206"/>
      <c r="BS49" s="206"/>
      <c r="BT49" s="206"/>
      <c r="BU49" s="206"/>
      <c r="BV49" s="206"/>
      <c r="BW49" s="206"/>
      <c r="BX49" s="206"/>
      <c r="BY49" s="206"/>
    </row>
    <row r="50" spans="1:77" ht="14.25" customHeight="1">
      <c r="A50" s="241">
        <v>5200</v>
      </c>
      <c r="B50" s="265"/>
      <c r="C50" s="127"/>
      <c r="D50" s="240"/>
      <c r="E50" s="240"/>
      <c r="F50" s="240"/>
      <c r="G50" s="240"/>
      <c r="H50" s="240"/>
      <c r="I50" s="240"/>
      <c r="J50" s="240"/>
      <c r="K50" s="253">
        <v>0</v>
      </c>
      <c r="L50" s="254">
        <f>K50*1.03</f>
        <v>0</v>
      </c>
      <c r="M50" s="254">
        <f>ROUND(L50*$D$110,0)</f>
        <v>0</v>
      </c>
      <c r="N50" s="254">
        <f>ROUND(M50*$D$110,0)</f>
        <v>0</v>
      </c>
      <c r="O50" s="254">
        <f>ROUND(N50*$D$110,0)</f>
        <v>0</v>
      </c>
      <c r="P50" s="254">
        <f>ROUND(O50*$D$110,0)</f>
        <v>0</v>
      </c>
      <c r="Q50" s="254">
        <f>ROUND(P50*$D$110,0)</f>
        <v>0</v>
      </c>
      <c r="R50" s="203">
        <f>SUM(K50:Q50)</f>
        <v>0</v>
      </c>
      <c r="S50" s="226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06"/>
      <c r="BN50" s="206"/>
      <c r="BO50" s="206"/>
      <c r="BP50" s="206"/>
      <c r="BQ50" s="206"/>
      <c r="BR50" s="206"/>
      <c r="BS50" s="206"/>
      <c r="BT50" s="206"/>
      <c r="BU50" s="206"/>
      <c r="BV50" s="206"/>
      <c r="BW50" s="206"/>
      <c r="BX50" s="206"/>
      <c r="BY50" s="206"/>
    </row>
    <row r="51" spans="1:77" s="209" customFormat="1" ht="14.25" customHeight="1">
      <c r="A51" s="241"/>
      <c r="B51" s="262" t="s">
        <v>158</v>
      </c>
      <c r="C51" s="242"/>
      <c r="D51" s="243"/>
      <c r="E51" s="243"/>
      <c r="F51" s="243"/>
      <c r="G51" s="243"/>
      <c r="H51" s="243"/>
      <c r="I51" s="243"/>
      <c r="J51" s="243"/>
      <c r="K51" s="244">
        <f t="shared" ref="K51:Q51" si="20">SUM(K49:K50)</f>
        <v>0</v>
      </c>
      <c r="L51" s="244">
        <f t="shared" si="20"/>
        <v>0</v>
      </c>
      <c r="M51" s="244">
        <f t="shared" si="20"/>
        <v>0</v>
      </c>
      <c r="N51" s="244">
        <f t="shared" si="20"/>
        <v>0</v>
      </c>
      <c r="O51" s="244">
        <f t="shared" si="20"/>
        <v>0</v>
      </c>
      <c r="P51" s="244">
        <f t="shared" si="20"/>
        <v>0</v>
      </c>
      <c r="Q51" s="244">
        <f t="shared" si="20"/>
        <v>0</v>
      </c>
      <c r="R51" s="245">
        <f>SUM(K51:Q51)</f>
        <v>0</v>
      </c>
      <c r="S51" s="264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  <c r="AM51" s="246"/>
      <c r="AN51" s="246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</row>
    <row r="52" spans="1:77" ht="14.25" customHeight="1">
      <c r="A52" s="241"/>
      <c r="C52" s="214"/>
      <c r="D52" s="240"/>
      <c r="E52" s="240"/>
      <c r="F52" s="240"/>
      <c r="G52" s="240"/>
      <c r="H52" s="240"/>
      <c r="I52" s="240"/>
      <c r="J52" s="240"/>
      <c r="K52" s="266"/>
      <c r="L52" s="266"/>
      <c r="M52" s="266"/>
      <c r="N52" s="266"/>
      <c r="O52" s="266"/>
      <c r="P52" s="266"/>
      <c r="Q52" s="266"/>
      <c r="S52" s="226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06"/>
      <c r="BN52" s="206"/>
      <c r="BO52" s="206"/>
      <c r="BP52" s="206"/>
      <c r="BQ52" s="206"/>
      <c r="BR52" s="206"/>
      <c r="BS52" s="206"/>
      <c r="BT52" s="206"/>
      <c r="BU52" s="206"/>
      <c r="BV52" s="206"/>
      <c r="BW52" s="206"/>
      <c r="BX52" s="206"/>
      <c r="BY52" s="206"/>
    </row>
    <row r="53" spans="1:77" ht="14.25" customHeight="1">
      <c r="A53" s="241"/>
      <c r="B53" s="242" t="s">
        <v>69</v>
      </c>
      <c r="C53" s="214"/>
      <c r="D53" s="240"/>
      <c r="E53" s="240"/>
      <c r="F53" s="240"/>
      <c r="G53" s="240"/>
      <c r="H53" s="240"/>
      <c r="I53" s="240"/>
      <c r="J53" s="240"/>
      <c r="S53" s="226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6"/>
      <c r="BE53" s="206"/>
      <c r="BF53" s="206"/>
      <c r="BG53" s="206"/>
      <c r="BH53" s="206"/>
      <c r="BI53" s="206"/>
      <c r="BJ53" s="206"/>
      <c r="BK53" s="206"/>
      <c r="BL53" s="206"/>
      <c r="BM53" s="206"/>
      <c r="BN53" s="206"/>
      <c r="BO53" s="206"/>
      <c r="BP53" s="206"/>
      <c r="BQ53" s="206"/>
      <c r="BR53" s="206"/>
      <c r="BS53" s="206"/>
      <c r="BT53" s="206"/>
      <c r="BU53" s="206"/>
      <c r="BV53" s="206"/>
      <c r="BW53" s="206"/>
      <c r="BX53" s="206"/>
      <c r="BY53" s="206"/>
    </row>
    <row r="54" spans="1:77" ht="13.5" customHeight="1">
      <c r="A54" s="241">
        <v>4189</v>
      </c>
      <c r="B54" s="252" t="s">
        <v>82</v>
      </c>
      <c r="C54" s="214"/>
      <c r="D54" s="240"/>
      <c r="E54" s="240"/>
      <c r="F54" s="240"/>
      <c r="G54" s="240"/>
      <c r="H54" s="240"/>
      <c r="I54" s="240"/>
      <c r="J54" s="240"/>
      <c r="K54" s="254">
        <v>0</v>
      </c>
      <c r="L54" s="254">
        <f t="shared" ref="L54:Q54" si="21">K54*1.05</f>
        <v>0</v>
      </c>
      <c r="M54" s="254">
        <f t="shared" si="21"/>
        <v>0</v>
      </c>
      <c r="N54" s="254">
        <f t="shared" si="21"/>
        <v>0</v>
      </c>
      <c r="O54" s="254">
        <f t="shared" si="21"/>
        <v>0</v>
      </c>
      <c r="P54" s="254">
        <f t="shared" si="21"/>
        <v>0</v>
      </c>
      <c r="Q54" s="254">
        <f t="shared" si="21"/>
        <v>0</v>
      </c>
      <c r="R54" s="203">
        <f>SUM(K54:Q54)</f>
        <v>0</v>
      </c>
      <c r="S54" s="226"/>
      <c r="T54" s="205"/>
      <c r="U54" s="205"/>
      <c r="V54" s="205"/>
      <c r="W54" s="205"/>
      <c r="X54" s="205"/>
      <c r="Y54" s="205"/>
      <c r="Z54" s="205"/>
      <c r="AA54" s="205"/>
      <c r="AB54" s="205"/>
      <c r="AC54" s="205"/>
      <c r="AD54" s="205"/>
      <c r="AE54" s="205"/>
      <c r="AF54" s="205"/>
      <c r="AG54" s="205"/>
      <c r="AH54" s="205"/>
      <c r="AI54" s="205"/>
      <c r="AJ54" s="205"/>
      <c r="AK54" s="205"/>
      <c r="AL54" s="205"/>
      <c r="AM54" s="205"/>
      <c r="AN54" s="205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6"/>
      <c r="BD54" s="206"/>
      <c r="BE54" s="206"/>
      <c r="BF54" s="206"/>
      <c r="BG54" s="206"/>
      <c r="BH54" s="206"/>
      <c r="BI54" s="206"/>
      <c r="BJ54" s="206"/>
      <c r="BK54" s="206"/>
      <c r="BL54" s="206"/>
      <c r="BM54" s="206"/>
      <c r="BN54" s="206"/>
      <c r="BO54" s="206"/>
      <c r="BP54" s="206"/>
      <c r="BQ54" s="206"/>
      <c r="BR54" s="206"/>
      <c r="BS54" s="206"/>
      <c r="BT54" s="206"/>
      <c r="BU54" s="206"/>
      <c r="BV54" s="206"/>
      <c r="BW54" s="206"/>
      <c r="BX54" s="206"/>
      <c r="BY54" s="206"/>
    </row>
    <row r="55" spans="1:77" ht="12.75" customHeight="1">
      <c r="A55" s="241"/>
      <c r="B55" s="267" t="s">
        <v>83</v>
      </c>
      <c r="C55" s="214"/>
      <c r="D55" s="240"/>
      <c r="E55" s="240"/>
      <c r="F55" s="240"/>
      <c r="G55" s="240"/>
      <c r="H55" s="240"/>
      <c r="I55" s="240"/>
      <c r="J55" s="240"/>
      <c r="K55" s="254">
        <v>0</v>
      </c>
      <c r="L55" s="254">
        <f t="shared" ref="L55:Q56" si="22">K55*1.03</f>
        <v>0</v>
      </c>
      <c r="M55" s="254">
        <f t="shared" si="22"/>
        <v>0</v>
      </c>
      <c r="N55" s="254">
        <f t="shared" si="22"/>
        <v>0</v>
      </c>
      <c r="O55" s="254">
        <f t="shared" si="22"/>
        <v>0</v>
      </c>
      <c r="P55" s="254">
        <f t="shared" si="22"/>
        <v>0</v>
      </c>
      <c r="Q55" s="254">
        <f t="shared" si="22"/>
        <v>0</v>
      </c>
      <c r="R55" s="203">
        <f>SUM(K55:Q55)</f>
        <v>0</v>
      </c>
      <c r="S55" s="226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  <c r="AL55" s="205"/>
      <c r="AM55" s="205"/>
      <c r="AN55" s="205"/>
      <c r="AO55" s="206"/>
      <c r="AP55" s="206"/>
      <c r="AQ55" s="206"/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  <c r="BB55" s="206"/>
      <c r="BC55" s="206"/>
      <c r="BD55" s="206"/>
      <c r="BE55" s="206"/>
      <c r="BF55" s="206"/>
      <c r="BG55" s="206"/>
      <c r="BH55" s="206"/>
      <c r="BI55" s="206"/>
      <c r="BJ55" s="206"/>
      <c r="BK55" s="206"/>
      <c r="BL55" s="206"/>
      <c r="BM55" s="206"/>
      <c r="BN55" s="206"/>
      <c r="BO55" s="206"/>
      <c r="BP55" s="206"/>
      <c r="BQ55" s="206"/>
      <c r="BR55" s="206"/>
      <c r="BS55" s="206"/>
      <c r="BT55" s="206"/>
      <c r="BU55" s="206"/>
      <c r="BV55" s="206"/>
      <c r="BW55" s="206"/>
      <c r="BX55" s="206"/>
      <c r="BY55" s="206"/>
    </row>
    <row r="56" spans="1:77" ht="14.25" customHeight="1">
      <c r="A56" s="241">
        <v>5341</v>
      </c>
      <c r="B56" s="252"/>
      <c r="C56" s="214"/>
      <c r="D56" s="240"/>
      <c r="E56" s="240"/>
      <c r="F56" s="240"/>
      <c r="G56" s="240"/>
      <c r="H56" s="240"/>
      <c r="I56" s="240"/>
      <c r="J56" s="240"/>
      <c r="K56" s="254">
        <v>0</v>
      </c>
      <c r="L56" s="254">
        <f t="shared" si="22"/>
        <v>0</v>
      </c>
      <c r="M56" s="254">
        <f t="shared" si="22"/>
        <v>0</v>
      </c>
      <c r="N56" s="254">
        <f t="shared" si="22"/>
        <v>0</v>
      </c>
      <c r="O56" s="254">
        <f t="shared" si="22"/>
        <v>0</v>
      </c>
      <c r="P56" s="254">
        <f t="shared" si="22"/>
        <v>0</v>
      </c>
      <c r="Q56" s="254">
        <f t="shared" si="22"/>
        <v>0</v>
      </c>
      <c r="R56" s="203">
        <f>SUM(K56:Q56)</f>
        <v>0</v>
      </c>
      <c r="S56" s="226"/>
      <c r="T56" s="205"/>
      <c r="U56" s="205"/>
      <c r="V56" s="205"/>
      <c r="W56" s="205"/>
      <c r="X56" s="205"/>
      <c r="Y56" s="205"/>
      <c r="Z56" s="205"/>
      <c r="AA56" s="205"/>
      <c r="AB56" s="205"/>
      <c r="AC56" s="205"/>
      <c r="AD56" s="205"/>
      <c r="AE56" s="205"/>
      <c r="AF56" s="205"/>
      <c r="AG56" s="205"/>
      <c r="AH56" s="205"/>
      <c r="AI56" s="205"/>
      <c r="AJ56" s="205"/>
      <c r="AK56" s="205"/>
      <c r="AL56" s="205"/>
      <c r="AM56" s="205"/>
      <c r="AN56" s="205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  <c r="BB56" s="206"/>
      <c r="BC56" s="206"/>
      <c r="BD56" s="206"/>
      <c r="BE56" s="206"/>
      <c r="BF56" s="206"/>
      <c r="BG56" s="206"/>
      <c r="BH56" s="206"/>
      <c r="BI56" s="206"/>
      <c r="BJ56" s="206"/>
      <c r="BK56" s="206"/>
      <c r="BL56" s="206"/>
      <c r="BM56" s="206"/>
      <c r="BN56" s="206"/>
      <c r="BO56" s="206"/>
      <c r="BP56" s="206"/>
      <c r="BQ56" s="206"/>
      <c r="BR56" s="206"/>
      <c r="BS56" s="206"/>
      <c r="BT56" s="206"/>
      <c r="BU56" s="206"/>
      <c r="BV56" s="206"/>
      <c r="BW56" s="206"/>
      <c r="BX56" s="206"/>
      <c r="BY56" s="206"/>
    </row>
    <row r="57" spans="1:77" ht="14.25" customHeight="1">
      <c r="A57" s="241">
        <v>5340</v>
      </c>
      <c r="B57" s="252"/>
      <c r="C57" s="214"/>
      <c r="D57" s="240"/>
      <c r="E57" s="240"/>
      <c r="F57" s="240"/>
      <c r="G57" s="240"/>
      <c r="H57" s="240"/>
      <c r="I57" s="240"/>
      <c r="J57" s="240"/>
      <c r="K57" s="254">
        <v>0</v>
      </c>
      <c r="L57" s="254">
        <f t="shared" ref="L57:Q57" si="23">ROUND(K57*$D$110,0)</f>
        <v>0</v>
      </c>
      <c r="M57" s="254">
        <f t="shared" si="23"/>
        <v>0</v>
      </c>
      <c r="N57" s="254">
        <f t="shared" si="23"/>
        <v>0</v>
      </c>
      <c r="O57" s="254">
        <f t="shared" si="23"/>
        <v>0</v>
      </c>
      <c r="P57" s="254">
        <f t="shared" si="23"/>
        <v>0</v>
      </c>
      <c r="Q57" s="254">
        <f t="shared" si="23"/>
        <v>0</v>
      </c>
      <c r="R57" s="203">
        <f>SUM(K57:Q57)</f>
        <v>0</v>
      </c>
      <c r="S57" s="226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6"/>
      <c r="AP57" s="206"/>
      <c r="AQ57" s="206"/>
      <c r="AR57" s="206"/>
      <c r="AS57" s="206"/>
      <c r="AT57" s="206"/>
      <c r="AU57" s="206"/>
      <c r="AV57" s="206"/>
      <c r="AW57" s="206"/>
      <c r="AX57" s="206"/>
      <c r="AY57" s="206"/>
      <c r="AZ57" s="206"/>
      <c r="BA57" s="206"/>
      <c r="BB57" s="206"/>
      <c r="BC57" s="206"/>
      <c r="BD57" s="206"/>
      <c r="BE57" s="206"/>
      <c r="BF57" s="206"/>
      <c r="BG57" s="206"/>
      <c r="BH57" s="206"/>
      <c r="BI57" s="206"/>
      <c r="BJ57" s="206"/>
      <c r="BK57" s="206"/>
      <c r="BL57" s="206"/>
      <c r="BM57" s="206"/>
      <c r="BN57" s="206"/>
      <c r="BO57" s="206"/>
      <c r="BP57" s="206"/>
      <c r="BQ57" s="206"/>
      <c r="BR57" s="206"/>
      <c r="BS57" s="206"/>
      <c r="BT57" s="206"/>
      <c r="BU57" s="206"/>
      <c r="BV57" s="206"/>
      <c r="BW57" s="206"/>
      <c r="BX57" s="206"/>
      <c r="BY57" s="206"/>
    </row>
    <row r="58" spans="1:77" ht="14.25" customHeight="1">
      <c r="A58" s="241"/>
      <c r="B58" s="252" t="s">
        <v>130</v>
      </c>
      <c r="C58" s="214"/>
      <c r="D58" s="240"/>
      <c r="E58" s="240"/>
      <c r="F58" s="240"/>
      <c r="G58" s="240"/>
      <c r="H58" s="240"/>
      <c r="I58" s="240"/>
      <c r="J58" s="240"/>
      <c r="K58" s="254">
        <v>0</v>
      </c>
      <c r="L58" s="254">
        <v>0</v>
      </c>
      <c r="M58" s="254">
        <f>ROUND(L58*$D$110,0)</f>
        <v>0</v>
      </c>
      <c r="N58" s="254">
        <f>ROUND(M58*$D$110,0)</f>
        <v>0</v>
      </c>
      <c r="O58" s="254">
        <f>ROUND(N58*$D$110,0)</f>
        <v>0</v>
      </c>
      <c r="P58" s="254">
        <f>ROUND(O58*$D$110,0)</f>
        <v>0</v>
      </c>
      <c r="Q58" s="254">
        <f>ROUND(P58*$D$110,0)</f>
        <v>0</v>
      </c>
      <c r="R58" s="203">
        <f>SUM(K58:Q58)</f>
        <v>0</v>
      </c>
      <c r="S58" s="226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6"/>
      <c r="AP58" s="206"/>
      <c r="AQ58" s="206"/>
      <c r="AR58" s="206"/>
      <c r="AS58" s="206"/>
      <c r="AT58" s="206"/>
      <c r="AU58" s="206"/>
      <c r="AV58" s="206"/>
      <c r="AW58" s="206"/>
      <c r="AX58" s="206"/>
      <c r="AY58" s="206"/>
      <c r="AZ58" s="206"/>
      <c r="BA58" s="206"/>
      <c r="BB58" s="206"/>
      <c r="BC58" s="206"/>
      <c r="BD58" s="206"/>
      <c r="BE58" s="206"/>
      <c r="BF58" s="206"/>
      <c r="BG58" s="206"/>
      <c r="BH58" s="206"/>
      <c r="BI58" s="206"/>
      <c r="BJ58" s="206"/>
      <c r="BK58" s="206"/>
      <c r="BL58" s="206"/>
      <c r="BM58" s="206"/>
      <c r="BN58" s="206"/>
      <c r="BO58" s="206"/>
      <c r="BP58" s="206"/>
      <c r="BQ58" s="206"/>
      <c r="BR58" s="206"/>
      <c r="BS58" s="206"/>
      <c r="BT58" s="206"/>
      <c r="BU58" s="206"/>
      <c r="BV58" s="206"/>
      <c r="BW58" s="206"/>
      <c r="BX58" s="206"/>
      <c r="BY58" s="206"/>
    </row>
    <row r="59" spans="1:77" s="209" customFormat="1">
      <c r="A59" s="241"/>
      <c r="B59" s="262" t="s">
        <v>167</v>
      </c>
      <c r="C59" s="242"/>
      <c r="D59" s="243"/>
      <c r="E59" s="243"/>
      <c r="F59" s="243"/>
      <c r="G59" s="243"/>
      <c r="H59" s="243"/>
      <c r="I59" s="243"/>
      <c r="J59" s="243"/>
      <c r="K59" s="244">
        <f t="shared" ref="K59:Q59" si="24">SUM(K53:K58)</f>
        <v>0</v>
      </c>
      <c r="L59" s="244">
        <f t="shared" si="24"/>
        <v>0</v>
      </c>
      <c r="M59" s="244">
        <f t="shared" si="24"/>
        <v>0</v>
      </c>
      <c r="N59" s="244">
        <f t="shared" si="24"/>
        <v>0</v>
      </c>
      <c r="O59" s="244">
        <f t="shared" si="24"/>
        <v>0</v>
      </c>
      <c r="P59" s="244">
        <f t="shared" si="24"/>
        <v>0</v>
      </c>
      <c r="Q59" s="244">
        <f t="shared" si="24"/>
        <v>0</v>
      </c>
      <c r="R59" s="245">
        <f>SUM(K59:O59)</f>
        <v>0</v>
      </c>
      <c r="S59" s="264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  <c r="AM59" s="246"/>
      <c r="AN59" s="246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</row>
    <row r="60" spans="1:77" s="209" customFormat="1">
      <c r="A60" s="241"/>
      <c r="B60" s="262"/>
      <c r="C60" s="242"/>
      <c r="D60" s="243"/>
      <c r="E60" s="243"/>
      <c r="F60" s="243"/>
      <c r="G60" s="243"/>
      <c r="H60" s="243"/>
      <c r="I60" s="243"/>
      <c r="J60" s="243"/>
      <c r="K60" s="255"/>
      <c r="L60" s="255"/>
      <c r="M60" s="255"/>
      <c r="N60" s="255"/>
      <c r="O60" s="255"/>
      <c r="P60" s="255"/>
      <c r="Q60" s="255"/>
      <c r="R60" s="255"/>
      <c r="S60" s="264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  <c r="AM60" s="246"/>
      <c r="AN60" s="246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</row>
    <row r="61" spans="1:77" s="209" customFormat="1" ht="14.25" customHeight="1">
      <c r="A61" s="241"/>
      <c r="B61" s="242"/>
      <c r="C61" s="262"/>
      <c r="D61" s="262"/>
      <c r="E61" s="242"/>
      <c r="F61" s="242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55"/>
      <c r="S61" s="264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  <c r="AJ61" s="246"/>
      <c r="AK61" s="246"/>
      <c r="AL61" s="246"/>
      <c r="AM61" s="246"/>
      <c r="AN61" s="246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</row>
    <row r="62" spans="1:77" s="209" customFormat="1" ht="14.25" customHeight="1">
      <c r="A62" s="241"/>
      <c r="B62" s="262"/>
      <c r="C62" s="262"/>
      <c r="D62" s="242"/>
      <c r="E62" s="243"/>
      <c r="F62" s="243"/>
      <c r="G62" s="243"/>
      <c r="H62" s="243"/>
      <c r="I62" s="243"/>
      <c r="J62" s="243"/>
      <c r="K62" s="255"/>
      <c r="L62" s="255"/>
      <c r="M62" s="255"/>
      <c r="N62" s="255"/>
      <c r="O62" s="255"/>
      <c r="P62" s="255"/>
      <c r="Q62" s="255"/>
      <c r="R62" s="255"/>
      <c r="S62" s="264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  <c r="AM62" s="246"/>
      <c r="AN62" s="246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</row>
    <row r="63" spans="1:77" s="209" customFormat="1" ht="14.25" customHeight="1">
      <c r="A63" s="241"/>
      <c r="B63" s="262"/>
      <c r="C63" s="222"/>
      <c r="D63" s="242"/>
      <c r="E63" s="243"/>
      <c r="F63" s="243"/>
      <c r="G63" s="243"/>
      <c r="H63" s="243"/>
      <c r="I63" s="243"/>
      <c r="J63" s="243"/>
      <c r="K63" s="255"/>
      <c r="L63" s="255"/>
      <c r="M63" s="255"/>
      <c r="N63" s="255"/>
      <c r="O63" s="255"/>
      <c r="P63" s="255"/>
      <c r="Q63" s="255"/>
      <c r="R63" s="255"/>
      <c r="S63" s="264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  <c r="AM63" s="246"/>
      <c r="AN63" s="246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</row>
    <row r="64" spans="1:77" s="209" customFormat="1" ht="14.25" customHeight="1">
      <c r="A64" s="241"/>
      <c r="B64" s="262"/>
      <c r="C64" s="252"/>
      <c r="D64" s="242"/>
      <c r="E64" s="243"/>
      <c r="F64" s="243"/>
      <c r="G64" s="243"/>
      <c r="H64" s="243"/>
      <c r="I64" s="243"/>
      <c r="J64" s="243"/>
      <c r="K64" s="254">
        <v>0</v>
      </c>
      <c r="L64" s="254">
        <v>0</v>
      </c>
      <c r="M64" s="254">
        <v>0</v>
      </c>
      <c r="N64" s="254">
        <v>0</v>
      </c>
      <c r="O64" s="254">
        <v>0</v>
      </c>
      <c r="P64" s="254">
        <v>0</v>
      </c>
      <c r="Q64" s="254">
        <f>ROUND(P64*$D$110,0)</f>
        <v>0</v>
      </c>
      <c r="R64" s="203">
        <f>SUM(K64:Q64)</f>
        <v>0</v>
      </c>
      <c r="S64" s="264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  <c r="AM64" s="246"/>
      <c r="AN64" s="246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</row>
    <row r="65" spans="1:77" s="209" customFormat="1" ht="14.25" customHeight="1">
      <c r="A65" s="241"/>
      <c r="B65" s="262"/>
      <c r="C65" s="252"/>
      <c r="D65" s="268"/>
      <c r="E65" s="243"/>
      <c r="F65" s="243"/>
      <c r="G65" s="243"/>
      <c r="H65" s="243"/>
      <c r="I65" s="243"/>
      <c r="J65" s="243"/>
      <c r="K65" s="269">
        <v>0</v>
      </c>
      <c r="L65" s="269">
        <v>0</v>
      </c>
      <c r="M65" s="269">
        <f>ROUND(L65*$D$110,0)</f>
        <v>0</v>
      </c>
      <c r="N65" s="269">
        <f>ROUND(M65*$D$110,0)</f>
        <v>0</v>
      </c>
      <c r="O65" s="269">
        <f>ROUND(N65*$D$110,0)</f>
        <v>0</v>
      </c>
      <c r="P65" s="269">
        <f>ROUND(O65*$D$110,0)</f>
        <v>0</v>
      </c>
      <c r="Q65" s="269">
        <f>ROUND(P65*$D$110,0)</f>
        <v>0</v>
      </c>
      <c r="R65" s="270">
        <f>SUM(K65:Q65)</f>
        <v>0</v>
      </c>
      <c r="S65" s="264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  <c r="AJ65" s="246"/>
      <c r="AK65" s="246"/>
      <c r="AL65" s="246"/>
      <c r="AM65" s="246"/>
      <c r="AN65" s="246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</row>
    <row r="66" spans="1:77" s="209" customFormat="1" ht="14.25" customHeight="1">
      <c r="A66" s="241"/>
      <c r="B66" s="262"/>
      <c r="C66" s="262"/>
      <c r="D66" s="242"/>
      <c r="E66" s="243"/>
      <c r="F66" s="243"/>
      <c r="G66" s="243"/>
      <c r="H66" s="243"/>
      <c r="I66" s="243"/>
      <c r="J66" s="243"/>
      <c r="K66" s="255">
        <f t="shared" ref="K66:Q66" si="25">SUM(K64:K65)</f>
        <v>0</v>
      </c>
      <c r="L66" s="255">
        <f t="shared" si="25"/>
        <v>0</v>
      </c>
      <c r="M66" s="255">
        <f t="shared" si="25"/>
        <v>0</v>
      </c>
      <c r="N66" s="255">
        <f t="shared" si="25"/>
        <v>0</v>
      </c>
      <c r="O66" s="255">
        <f t="shared" si="25"/>
        <v>0</v>
      </c>
      <c r="P66" s="255">
        <f t="shared" si="25"/>
        <v>0</v>
      </c>
      <c r="Q66" s="255">
        <f t="shared" si="25"/>
        <v>0</v>
      </c>
      <c r="R66" s="245">
        <f>SUM(K66:Q66)</f>
        <v>0</v>
      </c>
      <c r="S66" s="264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  <c r="AK66" s="246"/>
      <c r="AL66" s="246"/>
      <c r="AM66" s="246"/>
      <c r="AN66" s="246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</row>
    <row r="67" spans="1:77" s="209" customFormat="1" ht="14.25" customHeight="1">
      <c r="A67" s="241"/>
      <c r="B67" s="262"/>
      <c r="C67" s="262"/>
      <c r="D67" s="242"/>
      <c r="E67" s="243"/>
      <c r="F67" s="243"/>
      <c r="G67" s="243"/>
      <c r="H67" s="243"/>
      <c r="I67" s="243"/>
      <c r="J67" s="243"/>
      <c r="K67" s="255"/>
      <c r="L67" s="255"/>
      <c r="M67" s="255"/>
      <c r="N67" s="255"/>
      <c r="O67" s="255"/>
      <c r="P67" s="255"/>
      <c r="Q67" s="255"/>
      <c r="R67" s="255"/>
      <c r="S67" s="264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  <c r="AM67" s="246"/>
      <c r="AN67" s="246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</row>
    <row r="68" spans="1:77" s="209" customFormat="1" ht="14.25" customHeight="1">
      <c r="A68" s="241"/>
      <c r="B68" s="262"/>
      <c r="C68" s="222"/>
      <c r="D68" s="242"/>
      <c r="E68" s="243"/>
      <c r="F68" s="243"/>
      <c r="G68" s="243"/>
      <c r="H68" s="243"/>
      <c r="I68" s="243"/>
      <c r="J68" s="243"/>
      <c r="K68" s="255"/>
      <c r="L68" s="255"/>
      <c r="M68" s="255"/>
      <c r="N68" s="255"/>
      <c r="O68" s="255"/>
      <c r="P68" s="255"/>
      <c r="Q68" s="255"/>
      <c r="R68" s="255"/>
      <c r="S68" s="264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  <c r="AM68" s="246"/>
      <c r="AN68" s="246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</row>
    <row r="69" spans="1:77" s="209" customFormat="1" ht="14.25" customHeight="1">
      <c r="A69" s="241"/>
      <c r="B69" s="262"/>
      <c r="C69" s="252"/>
      <c r="D69" s="242"/>
      <c r="E69" s="243"/>
      <c r="F69" s="243"/>
      <c r="G69" s="243"/>
      <c r="H69" s="243"/>
      <c r="I69" s="243"/>
      <c r="J69" s="243"/>
      <c r="K69" s="254">
        <v>0</v>
      </c>
      <c r="L69" s="254">
        <v>0</v>
      </c>
      <c r="M69" s="254">
        <f t="shared" ref="M69:Q70" si="26">ROUND(L69*$D$110,0)</f>
        <v>0</v>
      </c>
      <c r="N69" s="254">
        <f t="shared" si="26"/>
        <v>0</v>
      </c>
      <c r="O69" s="254">
        <f t="shared" si="26"/>
        <v>0</v>
      </c>
      <c r="P69" s="254">
        <f t="shared" si="26"/>
        <v>0</v>
      </c>
      <c r="Q69" s="254">
        <f t="shared" si="26"/>
        <v>0</v>
      </c>
      <c r="R69" s="203">
        <f>SUM(K69:Q69)</f>
        <v>0</v>
      </c>
      <c r="S69" s="264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  <c r="AM69" s="246"/>
      <c r="AN69" s="246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</row>
    <row r="70" spans="1:77" s="209" customFormat="1" ht="14.25" customHeight="1">
      <c r="A70" s="241"/>
      <c r="B70" s="262"/>
      <c r="C70" s="252"/>
      <c r="D70" s="268"/>
      <c r="E70" s="243"/>
      <c r="F70" s="243"/>
      <c r="G70" s="243"/>
      <c r="H70" s="243"/>
      <c r="I70" s="243"/>
      <c r="J70" s="243"/>
      <c r="K70" s="269">
        <v>0</v>
      </c>
      <c r="L70" s="269">
        <v>0</v>
      </c>
      <c r="M70" s="269">
        <f t="shared" si="26"/>
        <v>0</v>
      </c>
      <c r="N70" s="269">
        <f t="shared" si="26"/>
        <v>0</v>
      </c>
      <c r="O70" s="269">
        <f t="shared" si="26"/>
        <v>0</v>
      </c>
      <c r="P70" s="269">
        <f t="shared" si="26"/>
        <v>0</v>
      </c>
      <c r="Q70" s="269">
        <f t="shared" si="26"/>
        <v>0</v>
      </c>
      <c r="R70" s="270">
        <f>SUM(K70:Q70)</f>
        <v>0</v>
      </c>
      <c r="S70" s="264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  <c r="AM70" s="246"/>
      <c r="AN70" s="246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</row>
    <row r="71" spans="1:77" s="209" customFormat="1" ht="14.25" customHeight="1">
      <c r="A71" s="241"/>
      <c r="B71" s="262"/>
      <c r="C71" s="262"/>
      <c r="D71" s="242"/>
      <c r="E71" s="243"/>
      <c r="F71" s="243"/>
      <c r="G71" s="243"/>
      <c r="H71" s="243"/>
      <c r="I71" s="243"/>
      <c r="J71" s="243"/>
      <c r="K71" s="255">
        <f t="shared" ref="K71:Q71" si="27">SUM(K69:K70)</f>
        <v>0</v>
      </c>
      <c r="L71" s="255">
        <f t="shared" si="27"/>
        <v>0</v>
      </c>
      <c r="M71" s="255">
        <f t="shared" si="27"/>
        <v>0</v>
      </c>
      <c r="N71" s="255">
        <f t="shared" si="27"/>
        <v>0</v>
      </c>
      <c r="O71" s="255">
        <f t="shared" si="27"/>
        <v>0</v>
      </c>
      <c r="P71" s="255">
        <f t="shared" si="27"/>
        <v>0</v>
      </c>
      <c r="Q71" s="255">
        <f t="shared" si="27"/>
        <v>0</v>
      </c>
      <c r="R71" s="245">
        <f>SUM(K71:Q71)</f>
        <v>0</v>
      </c>
      <c r="S71" s="264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  <c r="AM71" s="246"/>
      <c r="AN71" s="246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</row>
    <row r="72" spans="1:77" s="209" customFormat="1" ht="14.25" customHeight="1">
      <c r="A72" s="241"/>
      <c r="B72" s="262"/>
      <c r="C72" s="262"/>
      <c r="D72" s="242"/>
      <c r="E72" s="243"/>
      <c r="F72" s="243"/>
      <c r="G72" s="243"/>
      <c r="H72" s="243"/>
      <c r="I72" s="243"/>
      <c r="J72" s="243"/>
      <c r="K72" s="255"/>
      <c r="L72" s="255"/>
      <c r="M72" s="255"/>
      <c r="N72" s="255"/>
      <c r="O72" s="255"/>
      <c r="P72" s="255"/>
      <c r="Q72" s="255"/>
      <c r="R72" s="255"/>
      <c r="S72" s="264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  <c r="AM72" s="246"/>
      <c r="AN72" s="246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</row>
    <row r="73" spans="1:77" s="209" customFormat="1" ht="14.25" customHeight="1">
      <c r="A73" s="241"/>
      <c r="B73" s="262"/>
      <c r="C73" s="222"/>
      <c r="D73" s="242"/>
      <c r="E73" s="243"/>
      <c r="F73" s="243"/>
      <c r="G73" s="243"/>
      <c r="H73" s="243"/>
      <c r="I73" s="243"/>
      <c r="J73" s="243"/>
      <c r="K73" s="255"/>
      <c r="L73" s="255"/>
      <c r="M73" s="255"/>
      <c r="N73" s="255"/>
      <c r="O73" s="255"/>
      <c r="P73" s="255"/>
      <c r="Q73" s="255"/>
      <c r="R73" s="255"/>
      <c r="S73" s="264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  <c r="AM73" s="246"/>
      <c r="AN73" s="246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</row>
    <row r="74" spans="1:77" s="209" customFormat="1" ht="14.25" customHeight="1">
      <c r="A74" s="241"/>
      <c r="B74" s="262"/>
      <c r="C74" s="252"/>
      <c r="D74" s="242"/>
      <c r="E74" s="243"/>
      <c r="F74" s="243"/>
      <c r="G74" s="243"/>
      <c r="H74" s="243"/>
      <c r="I74" s="243"/>
      <c r="J74" s="243"/>
      <c r="K74" s="254">
        <v>0</v>
      </c>
      <c r="L74" s="254">
        <v>0</v>
      </c>
      <c r="M74" s="254">
        <f t="shared" ref="M74:Q75" si="28">ROUND(L74*$D$110,0)</f>
        <v>0</v>
      </c>
      <c r="N74" s="254">
        <f t="shared" si="28"/>
        <v>0</v>
      </c>
      <c r="O74" s="254">
        <f t="shared" si="28"/>
        <v>0</v>
      </c>
      <c r="P74" s="254">
        <f t="shared" si="28"/>
        <v>0</v>
      </c>
      <c r="Q74" s="254">
        <f t="shared" si="28"/>
        <v>0</v>
      </c>
      <c r="R74" s="203">
        <f>SUM(K74:Q74)</f>
        <v>0</v>
      </c>
      <c r="S74" s="264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  <c r="AM74" s="246"/>
      <c r="AN74" s="246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</row>
    <row r="75" spans="1:77" s="209" customFormat="1" ht="14.25" customHeight="1">
      <c r="A75" s="241"/>
      <c r="B75" s="262"/>
      <c r="C75" s="252"/>
      <c r="D75" s="268"/>
      <c r="E75" s="243"/>
      <c r="F75" s="243"/>
      <c r="G75" s="243"/>
      <c r="H75" s="243"/>
      <c r="I75" s="243"/>
      <c r="J75" s="243"/>
      <c r="K75" s="269">
        <v>0</v>
      </c>
      <c r="L75" s="269">
        <v>0</v>
      </c>
      <c r="M75" s="269">
        <f t="shared" si="28"/>
        <v>0</v>
      </c>
      <c r="N75" s="269">
        <f t="shared" si="28"/>
        <v>0</v>
      </c>
      <c r="O75" s="269">
        <f t="shared" si="28"/>
        <v>0</v>
      </c>
      <c r="P75" s="269">
        <f t="shared" si="28"/>
        <v>0</v>
      </c>
      <c r="Q75" s="269">
        <f t="shared" si="28"/>
        <v>0</v>
      </c>
      <c r="R75" s="270">
        <f>SUM(K75:Q75)</f>
        <v>0</v>
      </c>
      <c r="S75" s="264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  <c r="AM75" s="246"/>
      <c r="AN75" s="246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</row>
    <row r="76" spans="1:77" s="209" customFormat="1" ht="14.25" customHeight="1">
      <c r="A76" s="241"/>
      <c r="B76" s="262"/>
      <c r="C76" s="262"/>
      <c r="D76" s="242"/>
      <c r="E76" s="243"/>
      <c r="F76" s="243"/>
      <c r="G76" s="243"/>
      <c r="H76" s="243"/>
      <c r="I76" s="243"/>
      <c r="J76" s="243"/>
      <c r="K76" s="255">
        <f t="shared" ref="K76:Q76" si="29">SUM(K74:K75)</f>
        <v>0</v>
      </c>
      <c r="L76" s="255">
        <f t="shared" si="29"/>
        <v>0</v>
      </c>
      <c r="M76" s="255">
        <f t="shared" si="29"/>
        <v>0</v>
      </c>
      <c r="N76" s="255">
        <f t="shared" si="29"/>
        <v>0</v>
      </c>
      <c r="O76" s="255">
        <f t="shared" si="29"/>
        <v>0</v>
      </c>
      <c r="P76" s="255">
        <f t="shared" si="29"/>
        <v>0</v>
      </c>
      <c r="Q76" s="255">
        <f t="shared" si="29"/>
        <v>0</v>
      </c>
      <c r="R76" s="245">
        <f>SUM(K76:Q76)</f>
        <v>0</v>
      </c>
      <c r="S76" s="264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  <c r="AM76" s="246"/>
      <c r="AN76" s="246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</row>
    <row r="77" spans="1:77" s="209" customFormat="1" ht="14.25" customHeight="1">
      <c r="A77" s="241"/>
      <c r="B77" s="262"/>
      <c r="C77" s="262"/>
      <c r="D77" s="242"/>
      <c r="E77" s="243"/>
      <c r="F77" s="243"/>
      <c r="G77" s="243"/>
      <c r="H77" s="243"/>
      <c r="I77" s="243"/>
      <c r="J77" s="243"/>
      <c r="K77" s="255"/>
      <c r="L77" s="255"/>
      <c r="M77" s="255"/>
      <c r="N77" s="255"/>
      <c r="O77" s="255"/>
      <c r="P77" s="255"/>
      <c r="Q77" s="255"/>
      <c r="R77" s="255"/>
      <c r="S77" s="264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  <c r="AM77" s="246"/>
      <c r="AN77" s="246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</row>
    <row r="78" spans="1:77" s="209" customFormat="1" ht="14.25" customHeight="1">
      <c r="A78" s="241"/>
      <c r="B78" s="262"/>
      <c r="C78" s="242"/>
      <c r="D78" s="243"/>
      <c r="E78" s="243"/>
      <c r="F78" s="243"/>
      <c r="G78" s="243"/>
      <c r="H78" s="243"/>
      <c r="I78" s="243"/>
      <c r="J78" s="243"/>
      <c r="K78" s="255"/>
      <c r="L78" s="255"/>
      <c r="M78" s="255"/>
      <c r="N78" s="255"/>
      <c r="O78" s="255"/>
      <c r="P78" s="255"/>
      <c r="Q78" s="255"/>
      <c r="R78" s="255"/>
      <c r="S78" s="264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  <c r="AM78" s="246"/>
      <c r="AN78" s="246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</row>
    <row r="79" spans="1:77" s="209" customFormat="1" ht="15.75" customHeight="1">
      <c r="A79" s="241"/>
      <c r="B79" s="242" t="s">
        <v>75</v>
      </c>
      <c r="C79" s="242"/>
      <c r="D79" s="243"/>
      <c r="E79" s="243"/>
      <c r="F79" s="243"/>
      <c r="G79" s="243"/>
      <c r="H79" s="243"/>
      <c r="I79" s="243"/>
      <c r="J79" s="243"/>
      <c r="K79" s="255">
        <f t="shared" ref="K79:Q79" si="30">K27+K35+K40+K47+K51+K59+K66+K71+K76</f>
        <v>0</v>
      </c>
      <c r="L79" s="255">
        <f t="shared" si="30"/>
        <v>0</v>
      </c>
      <c r="M79" s="255">
        <f t="shared" si="30"/>
        <v>0</v>
      </c>
      <c r="N79" s="255">
        <f t="shared" si="30"/>
        <v>0</v>
      </c>
      <c r="O79" s="255">
        <f t="shared" si="30"/>
        <v>0</v>
      </c>
      <c r="P79" s="255">
        <f t="shared" si="30"/>
        <v>0</v>
      </c>
      <c r="Q79" s="255">
        <f t="shared" si="30"/>
        <v>0</v>
      </c>
      <c r="R79" s="203">
        <f>SUM(K79:Q79)</f>
        <v>0</v>
      </c>
      <c r="S79" s="264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  <c r="AM79" s="246"/>
      <c r="AN79" s="246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</row>
    <row r="80" spans="1:77" ht="15" customHeight="1">
      <c r="A80" s="241"/>
      <c r="B80" s="242" t="s">
        <v>73</v>
      </c>
      <c r="C80" s="285">
        <f>K101</f>
        <v>0</v>
      </c>
      <c r="D80" s="271"/>
      <c r="E80" s="240"/>
      <c r="F80" s="240"/>
      <c r="G80" s="240"/>
      <c r="H80" s="240"/>
      <c r="I80" s="240"/>
      <c r="J80" s="240"/>
      <c r="K80" s="203">
        <f t="shared" ref="K80:Q80" si="31">K100</f>
        <v>0</v>
      </c>
      <c r="L80" s="203">
        <f t="shared" si="31"/>
        <v>0</v>
      </c>
      <c r="M80" s="203">
        <f t="shared" si="31"/>
        <v>0</v>
      </c>
      <c r="N80" s="203">
        <f t="shared" si="31"/>
        <v>0</v>
      </c>
      <c r="O80" s="203">
        <f t="shared" si="31"/>
        <v>0</v>
      </c>
      <c r="P80" s="203">
        <f t="shared" si="31"/>
        <v>0</v>
      </c>
      <c r="Q80" s="203">
        <f t="shared" si="31"/>
        <v>0</v>
      </c>
      <c r="R80" s="270">
        <f>SUM(K80:Q80)</f>
        <v>0</v>
      </c>
      <c r="S80" s="226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  <c r="BJ80" s="206"/>
      <c r="BK80" s="206"/>
      <c r="BL80" s="206"/>
      <c r="BM80" s="206"/>
      <c r="BN80" s="206"/>
      <c r="BO80" s="206"/>
      <c r="BP80" s="206"/>
      <c r="BQ80" s="206"/>
      <c r="BR80" s="206"/>
      <c r="BS80" s="206"/>
      <c r="BT80" s="206"/>
      <c r="BU80" s="206"/>
      <c r="BV80" s="206"/>
      <c r="BW80" s="206"/>
      <c r="BX80" s="206"/>
      <c r="BY80" s="206"/>
    </row>
    <row r="81" spans="1:77">
      <c r="A81" s="272">
        <v>4600</v>
      </c>
      <c r="B81" s="221" t="s">
        <v>76</v>
      </c>
      <c r="C81" s="214"/>
      <c r="D81" s="240"/>
      <c r="E81" s="240"/>
      <c r="F81" s="240"/>
      <c r="G81" s="240"/>
      <c r="H81" s="240"/>
      <c r="I81" s="240"/>
      <c r="J81" s="240"/>
      <c r="K81" s="273">
        <f>K79+K80</f>
        <v>0</v>
      </c>
      <c r="L81" s="273">
        <f t="shared" ref="L81:Q81" si="32">L79+L80</f>
        <v>0</v>
      </c>
      <c r="M81" s="273">
        <f t="shared" si="32"/>
        <v>0</v>
      </c>
      <c r="N81" s="273">
        <f t="shared" si="32"/>
        <v>0</v>
      </c>
      <c r="O81" s="273">
        <f t="shared" si="32"/>
        <v>0</v>
      </c>
      <c r="P81" s="273">
        <f t="shared" si="32"/>
        <v>0</v>
      </c>
      <c r="Q81" s="273">
        <f t="shared" si="32"/>
        <v>0</v>
      </c>
      <c r="R81" s="245">
        <f>SUM(K81:Q81)</f>
        <v>0</v>
      </c>
      <c r="S81" s="226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5"/>
      <c r="AK81" s="205"/>
      <c r="AL81" s="205"/>
      <c r="AM81" s="205"/>
      <c r="AN81" s="205"/>
      <c r="AO81" s="206"/>
      <c r="AP81" s="206"/>
      <c r="AQ81" s="206"/>
      <c r="AR81" s="206"/>
      <c r="AS81" s="206"/>
      <c r="AT81" s="206"/>
      <c r="AU81" s="206"/>
      <c r="AV81" s="206"/>
      <c r="AW81" s="206"/>
      <c r="AX81" s="206"/>
      <c r="AY81" s="206"/>
      <c r="AZ81" s="206"/>
      <c r="BA81" s="206"/>
      <c r="BB81" s="206"/>
      <c r="BC81" s="206"/>
      <c r="BD81" s="206"/>
      <c r="BE81" s="206"/>
      <c r="BF81" s="206"/>
      <c r="BG81" s="206"/>
      <c r="BH81" s="206"/>
      <c r="BI81" s="206"/>
      <c r="BJ81" s="206"/>
      <c r="BK81" s="206"/>
      <c r="BL81" s="206"/>
      <c r="BM81" s="206"/>
      <c r="BN81" s="206"/>
      <c r="BO81" s="206"/>
      <c r="BP81" s="206"/>
      <c r="BQ81" s="206"/>
      <c r="BR81" s="206"/>
      <c r="BS81" s="206"/>
      <c r="BT81" s="206"/>
      <c r="BU81" s="206"/>
      <c r="BV81" s="206"/>
      <c r="BW81" s="206"/>
      <c r="BX81" s="206"/>
      <c r="BY81" s="206"/>
    </row>
    <row r="82" spans="1:77">
      <c r="B82" s="221"/>
      <c r="C82" s="214"/>
      <c r="D82" s="240"/>
      <c r="E82" s="240"/>
      <c r="F82" s="240"/>
      <c r="G82" s="240"/>
      <c r="H82" s="240"/>
      <c r="I82" s="240"/>
      <c r="J82" s="240"/>
      <c r="K82" s="217"/>
      <c r="L82" s="217"/>
      <c r="M82" s="217"/>
      <c r="N82" s="217"/>
      <c r="O82" s="217"/>
      <c r="P82" s="217"/>
      <c r="Q82" s="217"/>
      <c r="R82" s="255"/>
      <c r="S82" s="226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5"/>
      <c r="AO82" s="206"/>
      <c r="AP82" s="206"/>
      <c r="AQ82" s="206"/>
      <c r="AR82" s="206"/>
      <c r="AS82" s="206"/>
      <c r="AT82" s="206"/>
      <c r="AU82" s="206"/>
      <c r="AV82" s="206"/>
      <c r="AW82" s="206"/>
      <c r="AX82" s="206"/>
      <c r="AY82" s="206"/>
      <c r="AZ82" s="206"/>
      <c r="BA82" s="206"/>
      <c r="BB82" s="206"/>
      <c r="BC82" s="206"/>
      <c r="BD82" s="206"/>
      <c r="BE82" s="206"/>
      <c r="BF82" s="206"/>
      <c r="BG82" s="206"/>
      <c r="BH82" s="206"/>
      <c r="BI82" s="206"/>
      <c r="BJ82" s="206"/>
      <c r="BK82" s="206"/>
      <c r="BL82" s="206"/>
      <c r="BM82" s="206"/>
      <c r="BN82" s="206"/>
      <c r="BO82" s="206"/>
      <c r="BP82" s="206"/>
      <c r="BQ82" s="206"/>
      <c r="BR82" s="206"/>
      <c r="BS82" s="206"/>
      <c r="BT82" s="206"/>
      <c r="BU82" s="206"/>
      <c r="BV82" s="206"/>
      <c r="BW82" s="206"/>
      <c r="BX82" s="206"/>
      <c r="BY82" s="206"/>
    </row>
    <row r="83" spans="1:77">
      <c r="B83" s="221"/>
      <c r="C83" s="214"/>
      <c r="D83" s="240"/>
      <c r="E83" s="240"/>
      <c r="F83" s="240"/>
      <c r="G83" s="240"/>
      <c r="H83" s="240"/>
      <c r="I83" s="240"/>
      <c r="J83" s="240"/>
      <c r="K83" s="217"/>
      <c r="L83" s="217"/>
      <c r="M83" s="217"/>
      <c r="N83" s="217"/>
      <c r="O83" s="217"/>
      <c r="P83" s="217"/>
      <c r="Q83" s="217"/>
      <c r="R83" s="255"/>
      <c r="S83" s="226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06"/>
      <c r="AP83" s="206"/>
      <c r="AQ83" s="206"/>
      <c r="AR83" s="206"/>
      <c r="AS83" s="206"/>
      <c r="AT83" s="20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06"/>
      <c r="BH83" s="206"/>
      <c r="BI83" s="206"/>
      <c r="BJ83" s="206"/>
      <c r="BK83" s="206"/>
      <c r="BL83" s="206"/>
      <c r="BM83" s="206"/>
      <c r="BN83" s="206"/>
      <c r="BO83" s="206"/>
      <c r="BP83" s="206"/>
      <c r="BQ83" s="206"/>
      <c r="BR83" s="206"/>
      <c r="BS83" s="206"/>
      <c r="BT83" s="206"/>
      <c r="BU83" s="206"/>
      <c r="BV83" s="206"/>
      <c r="BW83" s="206"/>
      <c r="BX83" s="206"/>
      <c r="BY83" s="206"/>
    </row>
    <row r="84" spans="1:77">
      <c r="B84" s="221"/>
      <c r="C84" s="214"/>
      <c r="D84" s="240"/>
      <c r="E84" s="240"/>
      <c r="F84" s="240"/>
      <c r="G84" s="240"/>
      <c r="H84" s="240"/>
      <c r="I84" s="240"/>
      <c r="J84" s="240"/>
      <c r="K84" s="217"/>
      <c r="L84" s="217"/>
      <c r="M84" s="217"/>
      <c r="N84" s="217"/>
      <c r="O84" s="217"/>
      <c r="P84" s="217"/>
      <c r="Q84" s="217"/>
      <c r="R84" s="255"/>
      <c r="S84" s="226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6"/>
      <c r="AP84" s="206"/>
      <c r="AQ84" s="206"/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6"/>
      <c r="BG84" s="206"/>
      <c r="BH84" s="206"/>
      <c r="BI84" s="206"/>
      <c r="BJ84" s="206"/>
      <c r="BK84" s="206"/>
      <c r="BL84" s="206"/>
      <c r="BM84" s="206"/>
      <c r="BN84" s="206"/>
      <c r="BO84" s="206"/>
      <c r="BP84" s="206"/>
      <c r="BQ84" s="206"/>
      <c r="BR84" s="206"/>
      <c r="BS84" s="206"/>
      <c r="BT84" s="206"/>
      <c r="BU84" s="206"/>
      <c r="BV84" s="206"/>
      <c r="BW84" s="206"/>
      <c r="BX84" s="206"/>
      <c r="BY84" s="206"/>
    </row>
    <row r="85" spans="1:77">
      <c r="C85" s="214"/>
      <c r="D85" s="240"/>
      <c r="E85" s="240"/>
      <c r="F85" s="240"/>
      <c r="G85" s="240"/>
      <c r="H85" s="274"/>
      <c r="I85" s="240"/>
      <c r="J85" s="274"/>
      <c r="K85" s="275"/>
      <c r="L85" s="275"/>
      <c r="M85" s="275"/>
      <c r="N85" s="275"/>
      <c r="O85" s="275"/>
      <c r="P85" s="275"/>
      <c r="Q85" s="275"/>
      <c r="R85" s="275"/>
      <c r="S85" s="226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6"/>
      <c r="AP85" s="206"/>
      <c r="AQ85" s="206"/>
      <c r="AR85" s="206"/>
      <c r="AS85" s="206"/>
      <c r="AT85" s="206"/>
      <c r="AU85" s="206"/>
      <c r="AV85" s="206"/>
      <c r="AW85" s="206"/>
      <c r="AX85" s="206"/>
      <c r="AY85" s="206"/>
      <c r="AZ85" s="206"/>
      <c r="BA85" s="206"/>
      <c r="BB85" s="206"/>
      <c r="BC85" s="206"/>
      <c r="BD85" s="206"/>
      <c r="BE85" s="206"/>
      <c r="BF85" s="206"/>
      <c r="BG85" s="206"/>
      <c r="BH85" s="206"/>
      <c r="BI85" s="206"/>
      <c r="BJ85" s="206"/>
      <c r="BK85" s="206"/>
      <c r="BL85" s="206"/>
      <c r="BM85" s="206"/>
      <c r="BN85" s="206"/>
      <c r="BO85" s="206"/>
      <c r="BP85" s="206"/>
      <c r="BQ85" s="206"/>
      <c r="BR85" s="206"/>
      <c r="BS85" s="206"/>
      <c r="BT85" s="206"/>
      <c r="BU85" s="206"/>
      <c r="BV85" s="206"/>
      <c r="BW85" s="206"/>
      <c r="BX85" s="206"/>
      <c r="BY85" s="206"/>
    </row>
    <row r="86" spans="1:77">
      <c r="C86" s="214"/>
      <c r="D86" s="240"/>
      <c r="E86" s="240"/>
      <c r="F86" s="240"/>
      <c r="G86" s="240"/>
      <c r="H86" s="276"/>
      <c r="I86" s="240"/>
      <c r="J86" s="276"/>
      <c r="K86" s="254"/>
      <c r="L86" s="254"/>
      <c r="M86" s="254"/>
      <c r="N86" s="254"/>
      <c r="O86" s="254"/>
      <c r="P86" s="254"/>
      <c r="Q86" s="254"/>
      <c r="R86" s="254"/>
      <c r="S86" s="226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6"/>
      <c r="AP86" s="206"/>
      <c r="AQ86" s="206"/>
      <c r="AR86" s="206"/>
      <c r="AS86" s="206"/>
      <c r="AT86" s="206"/>
      <c r="AU86" s="206"/>
      <c r="AV86" s="206"/>
      <c r="AW86" s="206"/>
      <c r="AX86" s="206"/>
      <c r="AY86" s="206"/>
      <c r="AZ86" s="206"/>
      <c r="BA86" s="206"/>
      <c r="BB86" s="206"/>
      <c r="BC86" s="206"/>
      <c r="BD86" s="206"/>
      <c r="BE86" s="206"/>
      <c r="BF86" s="206"/>
      <c r="BG86" s="206"/>
      <c r="BH86" s="206"/>
      <c r="BI86" s="206"/>
      <c r="BJ86" s="206"/>
      <c r="BK86" s="206"/>
      <c r="BL86" s="206"/>
      <c r="BM86" s="206"/>
      <c r="BN86" s="206"/>
      <c r="BO86" s="206"/>
      <c r="BP86" s="206"/>
      <c r="BQ86" s="206"/>
      <c r="BR86" s="206"/>
      <c r="BS86" s="206"/>
      <c r="BT86" s="206"/>
      <c r="BU86" s="206"/>
      <c r="BV86" s="206"/>
      <c r="BW86" s="206"/>
      <c r="BX86" s="206"/>
      <c r="BY86" s="206"/>
    </row>
    <row r="87" spans="1:77">
      <c r="C87" s="214"/>
      <c r="D87" s="240"/>
      <c r="E87" s="240"/>
      <c r="F87" s="263" t="s">
        <v>79</v>
      </c>
      <c r="H87" s="206"/>
      <c r="J87" s="206"/>
      <c r="K87" s="203">
        <f t="shared" ref="K87:R87" si="33">K79</f>
        <v>0</v>
      </c>
      <c r="L87" s="203">
        <f t="shared" si="33"/>
        <v>0</v>
      </c>
      <c r="M87" s="203">
        <f t="shared" si="33"/>
        <v>0</v>
      </c>
      <c r="N87" s="203">
        <f t="shared" si="33"/>
        <v>0</v>
      </c>
      <c r="O87" s="203">
        <f t="shared" si="33"/>
        <v>0</v>
      </c>
      <c r="P87" s="203">
        <f t="shared" si="33"/>
        <v>0</v>
      </c>
      <c r="Q87" s="203">
        <f t="shared" si="33"/>
        <v>0</v>
      </c>
      <c r="R87" s="203">
        <f t="shared" si="33"/>
        <v>0</v>
      </c>
      <c r="S87" s="226"/>
      <c r="T87" s="205"/>
      <c r="U87" s="205"/>
      <c r="V87" s="205"/>
      <c r="W87" s="205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  <c r="AJ87" s="205"/>
      <c r="AK87" s="205"/>
      <c r="AL87" s="205"/>
      <c r="AM87" s="205"/>
      <c r="AN87" s="205"/>
      <c r="AO87" s="206"/>
      <c r="AP87" s="206"/>
      <c r="AQ87" s="206"/>
      <c r="AR87" s="206"/>
      <c r="AS87" s="206"/>
      <c r="AT87" s="206"/>
      <c r="AU87" s="206"/>
      <c r="AV87" s="206"/>
      <c r="AW87" s="206"/>
      <c r="AX87" s="206"/>
      <c r="AY87" s="206"/>
      <c r="AZ87" s="206"/>
      <c r="BA87" s="206"/>
      <c r="BB87" s="206"/>
      <c r="BC87" s="206"/>
      <c r="BD87" s="206"/>
      <c r="BE87" s="206"/>
      <c r="BF87" s="206"/>
      <c r="BG87" s="206"/>
      <c r="BH87" s="206"/>
      <c r="BI87" s="206"/>
      <c r="BJ87" s="206"/>
      <c r="BK87" s="206"/>
      <c r="BL87" s="206"/>
      <c r="BM87" s="206"/>
      <c r="BN87" s="206"/>
      <c r="BO87" s="206"/>
      <c r="BP87" s="206"/>
      <c r="BQ87" s="206"/>
      <c r="BR87" s="206"/>
      <c r="BS87" s="206"/>
      <c r="BT87" s="206"/>
      <c r="BU87" s="206"/>
      <c r="BV87" s="206"/>
      <c r="BW87" s="206"/>
      <c r="BX87" s="206"/>
      <c r="BY87" s="206"/>
    </row>
    <row r="88" spans="1:77">
      <c r="C88" s="214"/>
      <c r="D88" s="240"/>
      <c r="E88" s="240"/>
      <c r="F88" s="214" t="s">
        <v>80</v>
      </c>
      <c r="H88" s="206"/>
      <c r="J88" s="206"/>
      <c r="S88" s="226"/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I88" s="205"/>
      <c r="AJ88" s="205"/>
      <c r="AK88" s="205"/>
      <c r="AL88" s="205"/>
      <c r="AM88" s="205"/>
      <c r="AN88" s="205"/>
      <c r="AO88" s="206"/>
      <c r="AP88" s="206"/>
      <c r="AQ88" s="206"/>
      <c r="AR88" s="206"/>
      <c r="AS88" s="206"/>
      <c r="AT88" s="206"/>
      <c r="AU88" s="206"/>
      <c r="AV88" s="206"/>
      <c r="AW88" s="206"/>
      <c r="AX88" s="206"/>
      <c r="AY88" s="206"/>
      <c r="AZ88" s="206"/>
      <c r="BA88" s="206"/>
      <c r="BB88" s="206"/>
      <c r="BC88" s="206"/>
      <c r="BD88" s="206"/>
      <c r="BE88" s="206"/>
      <c r="BF88" s="206"/>
      <c r="BG88" s="206"/>
      <c r="BH88" s="206"/>
      <c r="BI88" s="206"/>
      <c r="BJ88" s="206"/>
      <c r="BK88" s="206"/>
      <c r="BL88" s="206"/>
      <c r="BM88" s="206"/>
      <c r="BN88" s="206"/>
      <c r="BO88" s="206"/>
      <c r="BP88" s="206"/>
      <c r="BQ88" s="206"/>
      <c r="BR88" s="206"/>
      <c r="BS88" s="206"/>
      <c r="BT88" s="206"/>
      <c r="BU88" s="206"/>
      <c r="BV88" s="206"/>
      <c r="BW88" s="206"/>
      <c r="BX88" s="206"/>
      <c r="BY88" s="206"/>
    </row>
    <row r="89" spans="1:77">
      <c r="C89" s="214"/>
      <c r="D89" s="240"/>
      <c r="E89" s="240"/>
      <c r="F89" s="206"/>
      <c r="G89" s="252" t="s">
        <v>63</v>
      </c>
      <c r="H89" s="206"/>
      <c r="I89" s="252"/>
      <c r="J89" s="206"/>
      <c r="K89" s="203">
        <f t="shared" ref="K89:R89" si="34">-K40</f>
        <v>0</v>
      </c>
      <c r="L89" s="203">
        <f t="shared" si="34"/>
        <v>0</v>
      </c>
      <c r="M89" s="203">
        <f t="shared" si="34"/>
        <v>0</v>
      </c>
      <c r="N89" s="203">
        <f t="shared" si="34"/>
        <v>0</v>
      </c>
      <c r="O89" s="203">
        <f t="shared" si="34"/>
        <v>0</v>
      </c>
      <c r="P89" s="203">
        <f t="shared" si="34"/>
        <v>0</v>
      </c>
      <c r="Q89" s="203">
        <f t="shared" si="34"/>
        <v>0</v>
      </c>
      <c r="R89" s="203">
        <f t="shared" si="34"/>
        <v>0</v>
      </c>
      <c r="S89" s="226"/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  <c r="AI89" s="205"/>
      <c r="AJ89" s="205"/>
      <c r="AK89" s="205"/>
      <c r="AL89" s="205"/>
      <c r="AM89" s="205"/>
      <c r="AN89" s="205"/>
      <c r="AO89" s="206"/>
      <c r="AP89" s="206"/>
      <c r="AQ89" s="206"/>
      <c r="AR89" s="206"/>
      <c r="AS89" s="206"/>
      <c r="AT89" s="206"/>
      <c r="AU89" s="206"/>
      <c r="AV89" s="206"/>
      <c r="AW89" s="206"/>
      <c r="AX89" s="206"/>
      <c r="AY89" s="206"/>
      <c r="AZ89" s="206"/>
      <c r="BA89" s="206"/>
      <c r="BB89" s="206"/>
      <c r="BC89" s="206"/>
      <c r="BD89" s="206"/>
      <c r="BE89" s="206"/>
      <c r="BF89" s="206"/>
      <c r="BG89" s="206"/>
      <c r="BH89" s="206"/>
      <c r="BI89" s="206"/>
      <c r="BJ89" s="206"/>
      <c r="BK89" s="206"/>
      <c r="BL89" s="206"/>
      <c r="BM89" s="206"/>
      <c r="BN89" s="206"/>
      <c r="BO89" s="206"/>
      <c r="BP89" s="206"/>
      <c r="BQ89" s="206"/>
      <c r="BR89" s="206"/>
      <c r="BS89" s="206"/>
      <c r="BT89" s="206"/>
      <c r="BU89" s="206"/>
      <c r="BV89" s="206"/>
      <c r="BW89" s="206"/>
      <c r="BX89" s="206"/>
      <c r="BY89" s="206"/>
    </row>
    <row r="90" spans="1:77">
      <c r="C90" s="214"/>
      <c r="D90" s="240"/>
      <c r="E90" s="240"/>
      <c r="F90" s="206"/>
      <c r="G90" s="214" t="s">
        <v>81</v>
      </c>
      <c r="H90" s="206"/>
      <c r="I90" s="214"/>
      <c r="J90" s="206"/>
      <c r="K90" s="203">
        <f t="shared" ref="K90:Q90" si="35">-(K66)</f>
        <v>0</v>
      </c>
      <c r="L90" s="203">
        <f t="shared" si="35"/>
        <v>0</v>
      </c>
      <c r="M90" s="203">
        <f t="shared" si="35"/>
        <v>0</v>
      </c>
      <c r="N90" s="203">
        <f t="shared" si="35"/>
        <v>0</v>
      </c>
      <c r="O90" s="203">
        <f t="shared" si="35"/>
        <v>0</v>
      </c>
      <c r="P90" s="203">
        <f t="shared" si="35"/>
        <v>0</v>
      </c>
      <c r="Q90" s="203">
        <f t="shared" si="35"/>
        <v>0</v>
      </c>
      <c r="R90" s="203">
        <f>-R41</f>
        <v>0</v>
      </c>
      <c r="S90" s="226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  <c r="AM90" s="205"/>
      <c r="AN90" s="205"/>
      <c r="AO90" s="206"/>
      <c r="AP90" s="206"/>
      <c r="AQ90" s="206"/>
      <c r="AR90" s="206"/>
      <c r="AS90" s="206"/>
      <c r="AT90" s="206"/>
      <c r="AU90" s="206"/>
      <c r="AV90" s="206"/>
      <c r="AW90" s="206"/>
      <c r="AX90" s="206"/>
      <c r="AY90" s="206"/>
      <c r="AZ90" s="206"/>
      <c r="BA90" s="206"/>
      <c r="BB90" s="206"/>
      <c r="BC90" s="206"/>
      <c r="BD90" s="206"/>
      <c r="BE90" s="206"/>
      <c r="BF90" s="206"/>
      <c r="BG90" s="206"/>
      <c r="BH90" s="206"/>
      <c r="BI90" s="206"/>
      <c r="BJ90" s="206"/>
      <c r="BK90" s="206"/>
      <c r="BL90" s="206"/>
      <c r="BM90" s="206"/>
      <c r="BN90" s="206"/>
      <c r="BO90" s="206"/>
      <c r="BP90" s="206"/>
      <c r="BQ90" s="206"/>
      <c r="BR90" s="206"/>
      <c r="BS90" s="206"/>
      <c r="BT90" s="206"/>
      <c r="BU90" s="206"/>
      <c r="BV90" s="206"/>
      <c r="BW90" s="206"/>
      <c r="BX90" s="206"/>
      <c r="BY90" s="206"/>
    </row>
    <row r="91" spans="1:77">
      <c r="C91" s="214"/>
      <c r="D91" s="240"/>
      <c r="E91" s="240"/>
      <c r="F91" s="206"/>
      <c r="G91" s="214" t="s">
        <v>82</v>
      </c>
      <c r="H91" s="206"/>
      <c r="I91" s="214"/>
      <c r="J91" s="206"/>
      <c r="K91" s="203">
        <f t="shared" ref="K91:R92" si="36">-K54</f>
        <v>0</v>
      </c>
      <c r="L91" s="203">
        <f t="shared" si="36"/>
        <v>0</v>
      </c>
      <c r="M91" s="203">
        <f t="shared" si="36"/>
        <v>0</v>
      </c>
      <c r="N91" s="203">
        <f t="shared" si="36"/>
        <v>0</v>
      </c>
      <c r="O91" s="203">
        <f t="shared" si="36"/>
        <v>0</v>
      </c>
      <c r="P91" s="203">
        <f t="shared" si="36"/>
        <v>0</v>
      </c>
      <c r="Q91" s="203">
        <f t="shared" si="36"/>
        <v>0</v>
      </c>
      <c r="R91" s="203">
        <f t="shared" si="36"/>
        <v>0</v>
      </c>
      <c r="S91" s="226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I91" s="205"/>
      <c r="AJ91" s="205"/>
      <c r="AK91" s="205"/>
      <c r="AL91" s="205"/>
      <c r="AM91" s="205"/>
      <c r="AN91" s="205"/>
      <c r="AO91" s="206"/>
      <c r="AP91" s="206"/>
      <c r="AQ91" s="206"/>
      <c r="AR91" s="206"/>
      <c r="AS91" s="206"/>
      <c r="AT91" s="206"/>
      <c r="AU91" s="206"/>
      <c r="AV91" s="206"/>
      <c r="AW91" s="206"/>
      <c r="AX91" s="206"/>
      <c r="AY91" s="206"/>
      <c r="AZ91" s="206"/>
      <c r="BA91" s="206"/>
      <c r="BB91" s="206"/>
      <c r="BC91" s="206"/>
      <c r="BD91" s="206"/>
      <c r="BE91" s="206"/>
      <c r="BF91" s="206"/>
      <c r="BG91" s="206"/>
      <c r="BH91" s="206"/>
      <c r="BI91" s="206"/>
      <c r="BJ91" s="206"/>
      <c r="BK91" s="206"/>
      <c r="BL91" s="206"/>
      <c r="BM91" s="206"/>
      <c r="BN91" s="206"/>
      <c r="BO91" s="206"/>
      <c r="BP91" s="206"/>
      <c r="BQ91" s="206"/>
      <c r="BR91" s="206"/>
      <c r="BS91" s="206"/>
      <c r="BT91" s="206"/>
      <c r="BU91" s="206"/>
      <c r="BV91" s="206"/>
      <c r="BW91" s="206"/>
      <c r="BX91" s="206"/>
      <c r="BY91" s="206"/>
    </row>
    <row r="92" spans="1:77">
      <c r="C92" s="214"/>
      <c r="D92" s="240"/>
      <c r="E92" s="240"/>
      <c r="F92" s="206"/>
      <c r="G92" s="214" t="s">
        <v>83</v>
      </c>
      <c r="H92" s="206"/>
      <c r="I92" s="214"/>
      <c r="J92" s="206"/>
      <c r="K92" s="203">
        <f t="shared" si="36"/>
        <v>0</v>
      </c>
      <c r="L92" s="203">
        <f t="shared" si="36"/>
        <v>0</v>
      </c>
      <c r="M92" s="203">
        <f t="shared" si="36"/>
        <v>0</v>
      </c>
      <c r="N92" s="203">
        <f t="shared" si="36"/>
        <v>0</v>
      </c>
      <c r="O92" s="203">
        <f t="shared" si="36"/>
        <v>0</v>
      </c>
      <c r="P92" s="203">
        <f t="shared" si="36"/>
        <v>0</v>
      </c>
      <c r="Q92" s="203">
        <f t="shared" si="36"/>
        <v>0</v>
      </c>
      <c r="R92" s="203">
        <f t="shared" si="36"/>
        <v>0</v>
      </c>
      <c r="S92" s="226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I92" s="205"/>
      <c r="AJ92" s="205"/>
      <c r="AK92" s="205"/>
      <c r="AL92" s="205"/>
      <c r="AM92" s="205"/>
      <c r="AN92" s="205"/>
      <c r="AO92" s="206"/>
      <c r="AP92" s="206"/>
      <c r="AQ92" s="206"/>
      <c r="AR92" s="206"/>
      <c r="AS92" s="206"/>
      <c r="AT92" s="206"/>
      <c r="AU92" s="206"/>
      <c r="AV92" s="206"/>
      <c r="AW92" s="206"/>
      <c r="AX92" s="206"/>
      <c r="AY92" s="206"/>
      <c r="AZ92" s="206"/>
      <c r="BA92" s="206"/>
      <c r="BB92" s="206"/>
      <c r="BC92" s="206"/>
      <c r="BD92" s="206"/>
      <c r="BE92" s="206"/>
      <c r="BF92" s="206"/>
      <c r="BG92" s="206"/>
      <c r="BH92" s="206"/>
      <c r="BI92" s="206"/>
      <c r="BJ92" s="206"/>
      <c r="BK92" s="206"/>
      <c r="BL92" s="206"/>
      <c r="BM92" s="206"/>
      <c r="BN92" s="206"/>
      <c r="BO92" s="206"/>
      <c r="BP92" s="206"/>
      <c r="BQ92" s="206"/>
      <c r="BR92" s="206"/>
      <c r="BS92" s="206"/>
      <c r="BT92" s="206"/>
      <c r="BU92" s="206"/>
      <c r="BV92" s="206"/>
      <c r="BW92" s="206"/>
      <c r="BX92" s="206"/>
      <c r="BY92" s="206"/>
    </row>
    <row r="93" spans="1:77">
      <c r="C93" s="214"/>
      <c r="D93" s="240"/>
      <c r="E93" s="240"/>
      <c r="F93" s="214" t="s">
        <v>84</v>
      </c>
      <c r="G93" s="206"/>
      <c r="H93" s="206"/>
      <c r="I93" s="206"/>
      <c r="J93" s="206"/>
      <c r="S93" s="226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I93" s="205"/>
      <c r="AJ93" s="205"/>
      <c r="AK93" s="205"/>
      <c r="AL93" s="205"/>
      <c r="AM93" s="205"/>
      <c r="AN93" s="205"/>
      <c r="AO93" s="206"/>
      <c r="AP93" s="206"/>
      <c r="AQ93" s="206"/>
      <c r="AR93" s="206"/>
      <c r="AS93" s="206"/>
      <c r="AT93" s="206"/>
      <c r="AU93" s="206"/>
      <c r="AV93" s="206"/>
      <c r="AW93" s="206"/>
      <c r="AX93" s="206"/>
      <c r="AY93" s="206"/>
      <c r="AZ93" s="206"/>
      <c r="BA93" s="206"/>
      <c r="BB93" s="206"/>
      <c r="BC93" s="206"/>
      <c r="BD93" s="206"/>
      <c r="BE93" s="206"/>
      <c r="BF93" s="206"/>
      <c r="BG93" s="206"/>
      <c r="BH93" s="206"/>
      <c r="BI93" s="206"/>
      <c r="BJ93" s="206"/>
      <c r="BK93" s="206"/>
      <c r="BL93" s="206"/>
      <c r="BM93" s="206"/>
      <c r="BN93" s="206"/>
      <c r="BO93" s="206"/>
      <c r="BP93" s="206"/>
      <c r="BQ93" s="206"/>
      <c r="BR93" s="206"/>
      <c r="BS93" s="206"/>
      <c r="BT93" s="206"/>
      <c r="BU93" s="206"/>
      <c r="BV93" s="206"/>
      <c r="BW93" s="206"/>
      <c r="BX93" s="206"/>
      <c r="BY93" s="206"/>
    </row>
    <row r="94" spans="1:77">
      <c r="C94" s="214"/>
      <c r="D94" s="240"/>
      <c r="E94" s="240"/>
      <c r="F94" s="206"/>
      <c r="G94" s="206" t="s">
        <v>85</v>
      </c>
      <c r="H94" s="206"/>
      <c r="I94" s="206"/>
      <c r="J94" s="206"/>
      <c r="S94" s="226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I94" s="205"/>
      <c r="AJ94" s="205"/>
      <c r="AK94" s="205"/>
      <c r="AL94" s="205"/>
      <c r="AM94" s="205"/>
      <c r="AN94" s="205"/>
      <c r="AO94" s="206"/>
      <c r="AP94" s="206"/>
      <c r="AQ94" s="206"/>
      <c r="AR94" s="206"/>
      <c r="AS94" s="206"/>
      <c r="AT94" s="206"/>
      <c r="AU94" s="206"/>
      <c r="AV94" s="206"/>
      <c r="AW94" s="206"/>
      <c r="AX94" s="206"/>
      <c r="AY94" s="206"/>
      <c r="AZ94" s="206"/>
      <c r="BA94" s="206"/>
      <c r="BB94" s="206"/>
      <c r="BC94" s="206"/>
      <c r="BD94" s="206"/>
      <c r="BE94" s="206"/>
      <c r="BF94" s="206"/>
      <c r="BG94" s="206"/>
      <c r="BH94" s="206"/>
      <c r="BI94" s="206"/>
      <c r="BJ94" s="206"/>
      <c r="BK94" s="206"/>
      <c r="BL94" s="206"/>
      <c r="BM94" s="206"/>
      <c r="BN94" s="206"/>
      <c r="BO94" s="206"/>
      <c r="BP94" s="206"/>
      <c r="BQ94" s="206"/>
      <c r="BR94" s="206"/>
      <c r="BS94" s="206"/>
      <c r="BT94" s="206"/>
      <c r="BU94" s="206"/>
      <c r="BV94" s="206"/>
      <c r="BW94" s="206"/>
      <c r="BX94" s="206"/>
      <c r="BY94" s="206"/>
    </row>
    <row r="95" spans="1:77">
      <c r="C95" s="214"/>
      <c r="D95" s="240"/>
      <c r="E95" s="240"/>
      <c r="F95" s="206"/>
      <c r="G95" s="206" t="s">
        <v>86</v>
      </c>
      <c r="H95" s="206"/>
      <c r="I95" s="206"/>
      <c r="J95" s="206"/>
      <c r="K95" s="254">
        <v>0</v>
      </c>
      <c r="L95" s="254">
        <v>0</v>
      </c>
      <c r="M95" s="254">
        <v>0</v>
      </c>
      <c r="N95" s="254">
        <v>0</v>
      </c>
      <c r="O95" s="254">
        <v>0</v>
      </c>
      <c r="P95" s="254">
        <v>0</v>
      </c>
      <c r="Q95" s="254">
        <v>0</v>
      </c>
      <c r="R95" s="254">
        <v>0</v>
      </c>
      <c r="S95" s="226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5"/>
      <c r="AH95" s="205"/>
      <c r="AI95" s="205"/>
      <c r="AJ95" s="205"/>
      <c r="AK95" s="205"/>
      <c r="AL95" s="205"/>
      <c r="AM95" s="205"/>
      <c r="AN95" s="205"/>
      <c r="AO95" s="206"/>
      <c r="AP95" s="206"/>
      <c r="AQ95" s="206"/>
      <c r="AR95" s="206"/>
      <c r="AS95" s="206"/>
      <c r="AT95" s="206"/>
      <c r="AU95" s="206"/>
      <c r="AV95" s="206"/>
      <c r="AW95" s="206"/>
      <c r="AX95" s="206"/>
      <c r="AY95" s="206"/>
      <c r="AZ95" s="206"/>
      <c r="BA95" s="206"/>
      <c r="BB95" s="206"/>
      <c r="BC95" s="206"/>
      <c r="BD95" s="206"/>
      <c r="BE95" s="206"/>
      <c r="BF95" s="206"/>
      <c r="BG95" s="206"/>
      <c r="BH95" s="206"/>
      <c r="BI95" s="206"/>
      <c r="BJ95" s="206"/>
      <c r="BK95" s="206"/>
      <c r="BL95" s="206"/>
      <c r="BM95" s="206"/>
      <c r="BN95" s="206"/>
      <c r="BO95" s="206"/>
      <c r="BP95" s="206"/>
      <c r="BQ95" s="206"/>
      <c r="BR95" s="206"/>
      <c r="BS95" s="206"/>
      <c r="BT95" s="206"/>
      <c r="BU95" s="206"/>
      <c r="BV95" s="206"/>
      <c r="BW95" s="206"/>
      <c r="BX95" s="206"/>
      <c r="BY95" s="206"/>
    </row>
    <row r="96" spans="1:77">
      <c r="C96" s="214"/>
      <c r="D96" s="240"/>
      <c r="E96" s="240"/>
      <c r="F96" s="206"/>
      <c r="G96" s="225"/>
      <c r="H96" s="206"/>
      <c r="I96" s="225"/>
      <c r="J96" s="206"/>
      <c r="S96" s="226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205"/>
      <c r="AI96" s="205"/>
      <c r="AJ96" s="205"/>
      <c r="AK96" s="205"/>
      <c r="AL96" s="205"/>
      <c r="AM96" s="205"/>
      <c r="AN96" s="205"/>
      <c r="AO96" s="206"/>
      <c r="AP96" s="206"/>
      <c r="AQ96" s="206"/>
      <c r="AR96" s="206"/>
      <c r="AS96" s="206"/>
      <c r="AT96" s="206"/>
      <c r="AU96" s="206"/>
      <c r="AV96" s="206"/>
      <c r="AW96" s="206"/>
      <c r="AX96" s="206"/>
      <c r="AY96" s="206"/>
      <c r="AZ96" s="206"/>
      <c r="BA96" s="206"/>
      <c r="BB96" s="206"/>
      <c r="BC96" s="206"/>
      <c r="BD96" s="206"/>
      <c r="BE96" s="206"/>
      <c r="BF96" s="206"/>
      <c r="BG96" s="206"/>
      <c r="BH96" s="206"/>
      <c r="BI96" s="206"/>
      <c r="BJ96" s="206"/>
      <c r="BK96" s="206"/>
      <c r="BL96" s="206"/>
      <c r="BM96" s="206"/>
      <c r="BN96" s="206"/>
      <c r="BO96" s="206"/>
      <c r="BP96" s="206"/>
      <c r="BQ96" s="206"/>
      <c r="BR96" s="206"/>
      <c r="BS96" s="206"/>
      <c r="BT96" s="206"/>
      <c r="BU96" s="206"/>
      <c r="BV96" s="206"/>
      <c r="BW96" s="206"/>
      <c r="BX96" s="206"/>
      <c r="BY96" s="206"/>
    </row>
    <row r="97" spans="2:77">
      <c r="C97" s="214"/>
      <c r="D97" s="240"/>
      <c r="E97" s="240"/>
      <c r="F97" s="206"/>
      <c r="G97" s="206"/>
      <c r="H97" s="206"/>
      <c r="I97" s="206"/>
      <c r="J97" s="206"/>
      <c r="K97" s="254"/>
      <c r="L97" s="254"/>
      <c r="M97" s="254"/>
      <c r="N97" s="254"/>
      <c r="O97" s="254"/>
      <c r="P97" s="254"/>
      <c r="Q97" s="254"/>
      <c r="R97" s="254"/>
      <c r="S97" s="226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  <c r="AH97" s="205"/>
      <c r="AI97" s="205"/>
      <c r="AJ97" s="205"/>
      <c r="AK97" s="205"/>
      <c r="AL97" s="205"/>
      <c r="AM97" s="205"/>
      <c r="AN97" s="205"/>
      <c r="AO97" s="206"/>
      <c r="AP97" s="206"/>
      <c r="AQ97" s="206"/>
      <c r="AR97" s="206"/>
      <c r="AS97" s="206"/>
      <c r="AT97" s="206"/>
      <c r="AU97" s="206"/>
      <c r="AV97" s="206"/>
      <c r="AW97" s="206"/>
      <c r="AX97" s="206"/>
      <c r="AY97" s="206"/>
      <c r="AZ97" s="206"/>
      <c r="BA97" s="206"/>
      <c r="BB97" s="206"/>
      <c r="BC97" s="206"/>
      <c r="BD97" s="206"/>
      <c r="BE97" s="206"/>
      <c r="BF97" s="206"/>
      <c r="BG97" s="206"/>
      <c r="BH97" s="206"/>
      <c r="BI97" s="206"/>
      <c r="BJ97" s="206"/>
      <c r="BK97" s="206"/>
      <c r="BL97" s="206"/>
      <c r="BM97" s="206"/>
      <c r="BN97" s="206"/>
      <c r="BO97" s="206"/>
      <c r="BP97" s="206"/>
      <c r="BQ97" s="206"/>
      <c r="BR97" s="206"/>
      <c r="BS97" s="206"/>
      <c r="BT97" s="206"/>
      <c r="BU97" s="206"/>
      <c r="BV97" s="206"/>
      <c r="BW97" s="206"/>
      <c r="BX97" s="206"/>
      <c r="BY97" s="206"/>
    </row>
    <row r="98" spans="2:77">
      <c r="C98" s="214"/>
      <c r="D98" s="240"/>
      <c r="E98" s="240"/>
      <c r="F98" s="206"/>
      <c r="G98" s="206"/>
      <c r="H98" s="206"/>
      <c r="I98" s="206"/>
      <c r="J98" s="206"/>
      <c r="S98" s="226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I98" s="205"/>
      <c r="AJ98" s="205"/>
      <c r="AK98" s="205"/>
      <c r="AL98" s="205"/>
      <c r="AM98" s="205"/>
      <c r="AN98" s="205"/>
      <c r="AO98" s="206"/>
      <c r="AP98" s="206"/>
      <c r="AQ98" s="206"/>
      <c r="AR98" s="206"/>
      <c r="AS98" s="206"/>
      <c r="AT98" s="206"/>
      <c r="AU98" s="206"/>
      <c r="AV98" s="206"/>
      <c r="AW98" s="206"/>
      <c r="AX98" s="206"/>
      <c r="AY98" s="206"/>
      <c r="AZ98" s="206"/>
      <c r="BA98" s="206"/>
      <c r="BB98" s="206"/>
      <c r="BC98" s="206"/>
      <c r="BD98" s="206"/>
      <c r="BE98" s="206"/>
      <c r="BF98" s="206"/>
      <c r="BG98" s="206"/>
      <c r="BH98" s="206"/>
      <c r="BI98" s="206"/>
      <c r="BJ98" s="206"/>
      <c r="BK98" s="206"/>
      <c r="BL98" s="206"/>
      <c r="BM98" s="206"/>
      <c r="BN98" s="206"/>
      <c r="BO98" s="206"/>
      <c r="BP98" s="206"/>
      <c r="BQ98" s="206"/>
      <c r="BR98" s="206"/>
      <c r="BS98" s="206"/>
      <c r="BT98" s="206"/>
      <c r="BU98" s="206"/>
      <c r="BV98" s="206"/>
      <c r="BW98" s="206"/>
      <c r="BX98" s="206"/>
      <c r="BY98" s="206"/>
    </row>
    <row r="99" spans="2:77">
      <c r="C99" s="214"/>
      <c r="D99" s="240"/>
      <c r="E99" s="240"/>
      <c r="F99" s="214" t="s">
        <v>87</v>
      </c>
      <c r="G99" s="206"/>
      <c r="H99" s="206"/>
      <c r="I99" s="206"/>
      <c r="J99" s="206"/>
      <c r="K99" s="203">
        <f t="shared" ref="K99:R99" si="37">SUM(K87:K98)</f>
        <v>0</v>
      </c>
      <c r="L99" s="203">
        <f t="shared" si="37"/>
        <v>0</v>
      </c>
      <c r="M99" s="203">
        <f t="shared" si="37"/>
        <v>0</v>
      </c>
      <c r="N99" s="203">
        <f t="shared" si="37"/>
        <v>0</v>
      </c>
      <c r="O99" s="203">
        <f t="shared" si="37"/>
        <v>0</v>
      </c>
      <c r="P99" s="203">
        <f t="shared" si="37"/>
        <v>0</v>
      </c>
      <c r="Q99" s="203">
        <f t="shared" si="37"/>
        <v>0</v>
      </c>
      <c r="R99" s="203">
        <f t="shared" si="37"/>
        <v>0</v>
      </c>
      <c r="S99" s="226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5"/>
      <c r="AM99" s="205"/>
      <c r="AN99" s="205"/>
      <c r="AO99" s="206"/>
      <c r="AP99" s="206"/>
      <c r="AQ99" s="206"/>
      <c r="AR99" s="206"/>
      <c r="AS99" s="206"/>
      <c r="AT99" s="206"/>
      <c r="AU99" s="206"/>
      <c r="AV99" s="206"/>
      <c r="AW99" s="206"/>
      <c r="AX99" s="206"/>
      <c r="AY99" s="206"/>
      <c r="AZ99" s="206"/>
      <c r="BA99" s="206"/>
      <c r="BB99" s="206"/>
      <c r="BC99" s="206"/>
      <c r="BD99" s="206"/>
      <c r="BE99" s="206"/>
      <c r="BF99" s="206"/>
      <c r="BG99" s="206"/>
      <c r="BH99" s="206"/>
      <c r="BI99" s="206"/>
      <c r="BJ99" s="206"/>
      <c r="BK99" s="206"/>
      <c r="BL99" s="206"/>
      <c r="BM99" s="206"/>
      <c r="BN99" s="206"/>
      <c r="BO99" s="206"/>
      <c r="BP99" s="206"/>
      <c r="BQ99" s="206"/>
      <c r="BR99" s="206"/>
      <c r="BS99" s="206"/>
      <c r="BT99" s="206"/>
      <c r="BU99" s="206"/>
      <c r="BV99" s="206"/>
      <c r="BW99" s="206"/>
      <c r="BX99" s="206"/>
      <c r="BY99" s="206"/>
    </row>
    <row r="100" spans="2:77">
      <c r="B100" s="277"/>
      <c r="C100" s="214"/>
      <c r="D100" s="240"/>
      <c r="E100" s="240"/>
      <c r="G100" s="206"/>
      <c r="H100" s="278"/>
      <c r="I100" s="206"/>
      <c r="J100" s="278"/>
      <c r="K100" s="203">
        <f>K99*$K$101</f>
        <v>0</v>
      </c>
      <c r="L100" s="203">
        <f>L99*$L$101</f>
        <v>0</v>
      </c>
      <c r="M100" s="203">
        <f>M99*$M$101</f>
        <v>0</v>
      </c>
      <c r="N100" s="203">
        <f>N99*$N$101</f>
        <v>0</v>
      </c>
      <c r="O100" s="203">
        <f>O99*$O$101</f>
        <v>0</v>
      </c>
      <c r="P100" s="203">
        <f>P99*$N$101</f>
        <v>0</v>
      </c>
      <c r="Q100" s="203">
        <f>Q99*$O$101</f>
        <v>0</v>
      </c>
      <c r="R100" s="203">
        <f>R99*$H$100</f>
        <v>0</v>
      </c>
      <c r="S100" s="226"/>
      <c r="T100" s="205"/>
      <c r="U100" s="205"/>
      <c r="V100" s="205"/>
      <c r="W100" s="231"/>
      <c r="X100" s="231"/>
      <c r="Y100" s="231"/>
      <c r="Z100" s="231"/>
      <c r="AA100" s="231"/>
      <c r="AB100" s="231"/>
      <c r="AC100" s="231"/>
      <c r="AD100" s="231"/>
      <c r="AE100" s="231"/>
      <c r="AF100" s="231"/>
      <c r="AG100" s="231"/>
      <c r="AH100" s="231"/>
      <c r="AI100" s="231"/>
      <c r="AJ100" s="231"/>
      <c r="AK100" s="231"/>
      <c r="AL100" s="231"/>
      <c r="AM100" s="231"/>
      <c r="AN100" s="231"/>
    </row>
    <row r="101" spans="2:77">
      <c r="C101" s="214"/>
      <c r="D101" s="206"/>
      <c r="E101" s="206"/>
      <c r="F101" s="206" t="s">
        <v>88</v>
      </c>
      <c r="G101" s="206"/>
      <c r="H101" s="206"/>
      <c r="I101" s="206"/>
      <c r="J101" s="206"/>
      <c r="K101" s="121">
        <v>0</v>
      </c>
      <c r="L101" s="121">
        <v>0</v>
      </c>
      <c r="M101" s="121">
        <v>0</v>
      </c>
      <c r="N101" s="121">
        <v>0</v>
      </c>
      <c r="O101" s="121">
        <v>0</v>
      </c>
      <c r="P101" s="121">
        <v>0</v>
      </c>
      <c r="Q101" s="121">
        <v>0</v>
      </c>
      <c r="R101" s="203">
        <f>R100-R80</f>
        <v>0</v>
      </c>
      <c r="S101" s="226"/>
      <c r="T101" s="205"/>
      <c r="U101" s="205"/>
      <c r="V101" s="205"/>
      <c r="W101" s="231"/>
      <c r="X101" s="231"/>
      <c r="Y101" s="231"/>
      <c r="Z101" s="231"/>
      <c r="AA101" s="231"/>
      <c r="AB101" s="231"/>
      <c r="AC101" s="231"/>
      <c r="AD101" s="231"/>
      <c r="AE101" s="231"/>
      <c r="AF101" s="231"/>
      <c r="AG101" s="231"/>
      <c r="AH101" s="231"/>
      <c r="AI101" s="231"/>
      <c r="AJ101" s="231"/>
      <c r="AK101" s="231"/>
      <c r="AL101" s="231"/>
      <c r="AM101" s="231"/>
      <c r="AN101" s="231"/>
    </row>
    <row r="102" spans="2:77">
      <c r="C102" s="214"/>
      <c r="D102" s="206"/>
      <c r="E102" s="206"/>
      <c r="F102" s="206"/>
      <c r="G102" s="206"/>
      <c r="H102" s="206"/>
      <c r="I102" s="206"/>
      <c r="J102" s="206"/>
      <c r="K102" s="122"/>
      <c r="L102" s="122"/>
      <c r="M102" s="122"/>
      <c r="N102" s="122"/>
      <c r="O102" s="122"/>
      <c r="P102" s="122"/>
      <c r="Q102" s="122"/>
      <c r="S102" s="226"/>
      <c r="T102" s="205"/>
      <c r="U102" s="205"/>
      <c r="V102" s="205"/>
      <c r="W102" s="231"/>
      <c r="X102" s="231"/>
      <c r="Y102" s="231"/>
      <c r="Z102" s="231"/>
      <c r="AA102" s="231"/>
      <c r="AB102" s="231"/>
      <c r="AC102" s="231"/>
      <c r="AD102" s="231"/>
      <c r="AE102" s="231"/>
      <c r="AF102" s="231"/>
      <c r="AG102" s="231"/>
      <c r="AH102" s="231"/>
      <c r="AI102" s="231"/>
      <c r="AJ102" s="231"/>
      <c r="AK102" s="231"/>
      <c r="AL102" s="231"/>
      <c r="AM102" s="231"/>
      <c r="AN102" s="231"/>
    </row>
    <row r="103" spans="2:77">
      <c r="C103" s="214"/>
      <c r="D103" s="206"/>
      <c r="E103" s="206"/>
      <c r="F103" s="206"/>
      <c r="G103" s="409"/>
      <c r="H103" s="410"/>
      <c r="I103" s="409"/>
      <c r="J103" s="410"/>
      <c r="S103" s="226"/>
      <c r="T103" s="205"/>
      <c r="U103" s="205"/>
      <c r="V103" s="205"/>
      <c r="W103" s="231"/>
      <c r="X103" s="231"/>
      <c r="Y103" s="231"/>
      <c r="Z103" s="231"/>
      <c r="AA103" s="231"/>
      <c r="AB103" s="231"/>
      <c r="AC103" s="231"/>
      <c r="AD103" s="231"/>
      <c r="AE103" s="231"/>
      <c r="AF103" s="231"/>
      <c r="AG103" s="231"/>
      <c r="AH103" s="231"/>
      <c r="AI103" s="231"/>
      <c r="AJ103" s="231"/>
      <c r="AK103" s="231"/>
      <c r="AL103" s="231"/>
      <c r="AM103" s="231"/>
      <c r="AN103" s="231"/>
    </row>
    <row r="104" spans="2:77">
      <c r="B104" s="202" t="s">
        <v>89</v>
      </c>
      <c r="D104" s="206" t="s">
        <v>13</v>
      </c>
      <c r="E104" s="206" t="s">
        <v>14</v>
      </c>
      <c r="F104" s="206" t="s">
        <v>15</v>
      </c>
      <c r="G104" s="206" t="s">
        <v>16</v>
      </c>
      <c r="H104" s="206" t="s">
        <v>17</v>
      </c>
      <c r="I104" s="206" t="s">
        <v>30</v>
      </c>
      <c r="J104" s="206" t="s">
        <v>31</v>
      </c>
    </row>
    <row r="105" spans="2:77">
      <c r="B105" s="252" t="s">
        <v>90</v>
      </c>
      <c r="C105" s="279" t="s">
        <v>91</v>
      </c>
      <c r="D105" s="280">
        <v>0</v>
      </c>
      <c r="E105" s="280">
        <v>0</v>
      </c>
      <c r="F105" s="280">
        <v>0</v>
      </c>
      <c r="G105" s="280">
        <v>0</v>
      </c>
      <c r="H105" s="280">
        <v>0</v>
      </c>
      <c r="I105" s="280">
        <v>0</v>
      </c>
      <c r="J105" s="280">
        <v>0</v>
      </c>
    </row>
    <row r="106" spans="2:77">
      <c r="B106" s="267" t="s">
        <v>92</v>
      </c>
      <c r="C106" s="279" t="s">
        <v>93</v>
      </c>
      <c r="D106" s="280">
        <v>12</v>
      </c>
      <c r="E106" s="280">
        <v>12</v>
      </c>
      <c r="F106" s="280">
        <v>12</v>
      </c>
      <c r="G106" s="280">
        <v>12</v>
      </c>
      <c r="H106" s="280">
        <v>12</v>
      </c>
      <c r="I106" s="280">
        <v>12</v>
      </c>
      <c r="J106" s="280">
        <v>12</v>
      </c>
      <c r="K106" s="280">
        <v>12</v>
      </c>
    </row>
    <row r="107" spans="2:77">
      <c r="K107" s="281"/>
    </row>
    <row r="108" spans="2:77">
      <c r="C108" s="279" t="s">
        <v>94</v>
      </c>
      <c r="D108" s="280">
        <f t="shared" ref="D108:J108" si="38">D105+D106</f>
        <v>12</v>
      </c>
      <c r="E108" s="280">
        <f t="shared" si="38"/>
        <v>12</v>
      </c>
      <c r="F108" s="280">
        <f t="shared" si="38"/>
        <v>12</v>
      </c>
      <c r="G108" s="280">
        <f t="shared" si="38"/>
        <v>12</v>
      </c>
      <c r="H108" s="280">
        <f t="shared" si="38"/>
        <v>12</v>
      </c>
      <c r="I108" s="280">
        <f t="shared" si="38"/>
        <v>12</v>
      </c>
      <c r="J108" s="280">
        <f t="shared" si="38"/>
        <v>12</v>
      </c>
      <c r="K108" s="281"/>
    </row>
    <row r="109" spans="2:77">
      <c r="K109" s="202"/>
      <c r="L109" s="202"/>
      <c r="M109" s="202"/>
      <c r="N109" s="202"/>
      <c r="O109" s="202"/>
      <c r="P109" s="202"/>
      <c r="Q109" s="202"/>
      <c r="R109" s="202"/>
    </row>
    <row r="110" spans="2:77">
      <c r="D110" s="282">
        <v>1.03</v>
      </c>
    </row>
    <row r="111" spans="2:77">
      <c r="D111" s="282">
        <v>1.03</v>
      </c>
    </row>
    <row r="113" spans="2:10">
      <c r="E113" s="283"/>
      <c r="F113" s="283"/>
      <c r="G113" s="283"/>
      <c r="H113" s="283"/>
      <c r="I113" s="283"/>
      <c r="J113" s="283"/>
    </row>
    <row r="114" spans="2:10">
      <c r="E114" s="283"/>
      <c r="F114" s="283"/>
      <c r="G114" s="283"/>
      <c r="H114" s="283"/>
      <c r="I114" s="283"/>
      <c r="J114" s="283"/>
    </row>
    <row r="115" spans="2:10">
      <c r="E115" s="283"/>
      <c r="F115" s="283"/>
      <c r="G115" s="283"/>
      <c r="H115" s="283"/>
      <c r="I115" s="283"/>
      <c r="J115" s="283"/>
    </row>
    <row r="116" spans="2:10">
      <c r="E116" s="283"/>
      <c r="F116" s="283"/>
      <c r="G116" s="283"/>
      <c r="H116" s="283"/>
      <c r="I116" s="283"/>
      <c r="J116" s="283"/>
    </row>
    <row r="117" spans="2:10">
      <c r="E117" s="283"/>
      <c r="F117" s="283"/>
      <c r="G117" s="283"/>
      <c r="H117" s="283"/>
      <c r="I117" s="283"/>
      <c r="J117" s="283"/>
    </row>
    <row r="120" spans="2:10">
      <c r="B120" s="214"/>
      <c r="D120" s="239"/>
      <c r="E120" s="239"/>
      <c r="F120" s="239"/>
      <c r="G120" s="239"/>
      <c r="H120" s="239"/>
      <c r="I120" s="239"/>
      <c r="J120" s="239"/>
    </row>
    <row r="121" spans="2:10">
      <c r="B121" s="214"/>
      <c r="D121" s="204"/>
      <c r="E121" s="283"/>
      <c r="F121" s="283"/>
      <c r="G121" s="283"/>
      <c r="H121" s="283"/>
      <c r="I121" s="283"/>
      <c r="J121" s="283"/>
    </row>
  </sheetData>
  <mergeCells count="1">
    <mergeCell ref="S27:X27"/>
  </mergeCells>
  <phoneticPr fontId="3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BY130"/>
  <sheetViews>
    <sheetView topLeftCell="A91" zoomScale="90" zoomScaleNormal="90" workbookViewId="0">
      <pane xSplit="2" topLeftCell="C1" activePane="topRight" state="frozen"/>
      <selection activeCell="A11" sqref="A11"/>
      <selection pane="topRight" activeCell="K65" sqref="K65"/>
    </sheetView>
  </sheetViews>
  <sheetFormatPr defaultColWidth="9.140625" defaultRowHeight="15"/>
  <cols>
    <col min="1" max="1" width="8.140625" style="1" customWidth="1"/>
    <col min="2" max="2" width="23.42578125" style="13" customWidth="1"/>
    <col min="3" max="3" width="29.85546875" style="13" customWidth="1"/>
    <col min="4" max="4" width="13.28515625" style="13" customWidth="1"/>
    <col min="5" max="5" width="12.28515625" style="13" customWidth="1"/>
    <col min="6" max="10" width="10.7109375" style="13" customWidth="1"/>
    <col min="11" max="17" width="14.42578125" style="7" bestFit="1" customWidth="1"/>
    <col min="18" max="18" width="13.140625" style="7" customWidth="1"/>
    <col min="19" max="19" width="13.140625" style="63" customWidth="1"/>
    <col min="20" max="20" width="11.140625" style="13" customWidth="1"/>
    <col min="21" max="16384" width="9.140625" style="13"/>
  </cols>
  <sheetData>
    <row r="1" spans="1:77" s="6" customFormat="1">
      <c r="A1" s="1"/>
      <c r="B1" s="2" t="s">
        <v>0</v>
      </c>
      <c r="C1" s="2"/>
      <c r="D1" s="4" t="s">
        <v>1</v>
      </c>
      <c r="E1" s="5"/>
      <c r="K1" s="7"/>
      <c r="L1" s="7"/>
      <c r="M1" s="7"/>
      <c r="N1" s="7"/>
      <c r="O1" s="7"/>
      <c r="P1" s="7"/>
      <c r="Q1" s="7"/>
      <c r="R1" s="7"/>
      <c r="S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</row>
    <row r="2" spans="1:77" s="6" customFormat="1" ht="18.75" customHeight="1">
      <c r="A2" s="1"/>
      <c r="B2" s="70" t="s">
        <v>2</v>
      </c>
      <c r="C2" s="143"/>
      <c r="D2" s="51" t="s">
        <v>4</v>
      </c>
      <c r="E2" s="145"/>
      <c r="F2" s="12"/>
      <c r="K2" s="151"/>
      <c r="L2" s="7"/>
      <c r="M2" s="7"/>
      <c r="N2" s="7"/>
      <c r="O2" s="7"/>
      <c r="P2" s="7"/>
      <c r="Q2" s="7"/>
      <c r="R2" s="7"/>
      <c r="S2" s="8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</row>
    <row r="3" spans="1:77" s="6" customFormat="1">
      <c r="A3" s="1"/>
      <c r="B3" s="71" t="s">
        <v>5</v>
      </c>
      <c r="C3" s="143"/>
      <c r="D3" s="51" t="s">
        <v>95</v>
      </c>
      <c r="K3" s="7"/>
      <c r="L3" s="7"/>
      <c r="M3" s="7"/>
      <c r="N3" s="7"/>
      <c r="O3" s="7"/>
      <c r="P3" s="7"/>
      <c r="Q3" s="7"/>
      <c r="R3" s="7"/>
      <c r="S3" s="8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77" s="6" customFormat="1">
      <c r="A4" s="1"/>
      <c r="B4" s="51" t="s">
        <v>6</v>
      </c>
      <c r="C4" s="3" t="s">
        <v>7</v>
      </c>
      <c r="D4" s="14" t="s">
        <v>96</v>
      </c>
      <c r="E4" s="147"/>
      <c r="K4" s="88"/>
      <c r="L4" s="15"/>
      <c r="M4" s="7"/>
      <c r="N4" s="7"/>
      <c r="O4" s="7"/>
      <c r="P4" s="7"/>
      <c r="Q4" s="7"/>
      <c r="R4" s="7"/>
      <c r="S4" s="16"/>
      <c r="T4" s="10"/>
      <c r="U4" s="10"/>
      <c r="V4" s="10"/>
      <c r="W4" s="10"/>
      <c r="X4" s="10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s="6" customFormat="1">
      <c r="A5" s="1"/>
      <c r="B5" s="51" t="s">
        <v>8</v>
      </c>
      <c r="C5" s="3"/>
      <c r="D5" s="14" t="s">
        <v>9</v>
      </c>
      <c r="K5" s="88"/>
      <c r="L5" s="15"/>
      <c r="M5" s="133"/>
      <c r="N5" s="7"/>
      <c r="O5" s="7"/>
      <c r="P5" s="7"/>
      <c r="Q5" s="7"/>
      <c r="R5" s="7"/>
      <c r="S5" s="16"/>
      <c r="T5" s="10"/>
      <c r="U5" s="10"/>
      <c r="V5" s="10"/>
      <c r="W5" s="10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77" s="6" customFormat="1">
      <c r="A6" s="1"/>
      <c r="B6" s="82" t="s">
        <v>10</v>
      </c>
      <c r="C6" s="83">
        <v>212100</v>
      </c>
      <c r="D6" s="14"/>
      <c r="K6" s="15"/>
      <c r="L6" s="15"/>
      <c r="M6" s="133"/>
      <c r="N6" s="7"/>
      <c r="O6" s="7"/>
      <c r="P6" s="7"/>
      <c r="Q6" s="7"/>
      <c r="R6" s="7"/>
      <c r="S6" s="16"/>
      <c r="T6" s="10"/>
      <c r="U6" s="10"/>
      <c r="V6" s="10"/>
      <c r="W6" s="10"/>
      <c r="X6" s="10"/>
      <c r="Y6" s="10"/>
      <c r="Z6" s="10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s="6" customFormat="1">
      <c r="A7" s="1"/>
      <c r="B7" s="51"/>
      <c r="C7" s="3"/>
      <c r="D7" s="14"/>
      <c r="K7" s="15"/>
      <c r="L7" s="15"/>
      <c r="M7" s="7"/>
      <c r="N7" s="7"/>
      <c r="O7" s="7"/>
      <c r="P7" s="7"/>
      <c r="Q7" s="7"/>
      <c r="R7" s="7"/>
      <c r="S7" s="16"/>
      <c r="T7" s="10"/>
      <c r="U7" s="10"/>
      <c r="V7" s="10"/>
      <c r="W7" s="10"/>
      <c r="X7" s="10"/>
      <c r="Y7" s="10"/>
      <c r="Z7" s="10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</row>
    <row r="8" spans="1:77" s="6" customFormat="1">
      <c r="A8" s="1"/>
      <c r="B8" s="51"/>
      <c r="C8" s="3"/>
      <c r="D8" s="14"/>
      <c r="K8" s="90"/>
      <c r="L8" s="15"/>
      <c r="M8" s="7"/>
      <c r="N8" s="7"/>
      <c r="O8" s="7"/>
      <c r="P8" s="7"/>
      <c r="Q8" s="7"/>
      <c r="R8" s="7"/>
      <c r="S8" s="16"/>
      <c r="T8" s="10"/>
      <c r="U8" s="10"/>
      <c r="V8" s="10"/>
      <c r="W8" s="10"/>
      <c r="X8" s="10"/>
      <c r="Y8" s="9"/>
      <c r="Z8" s="9"/>
      <c r="AA8" s="9"/>
      <c r="AB8" s="18" t="s">
        <v>13</v>
      </c>
      <c r="AC8" s="18" t="s">
        <v>14</v>
      </c>
      <c r="AD8" s="18" t="s">
        <v>15</v>
      </c>
      <c r="AE8" s="18" t="s">
        <v>16</v>
      </c>
      <c r="AF8" s="18" t="s">
        <v>17</v>
      </c>
      <c r="AG8" s="9"/>
      <c r="AH8" s="9"/>
      <c r="AI8" s="9"/>
      <c r="AJ8" s="9"/>
      <c r="AK8" s="9"/>
      <c r="AL8" s="9"/>
      <c r="AM8" s="9"/>
      <c r="AN8" s="9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</row>
    <row r="9" spans="1:77" s="6" customFormat="1">
      <c r="A9" s="1"/>
      <c r="C9" s="3"/>
      <c r="D9" s="15"/>
      <c r="K9" s="333"/>
      <c r="L9" s="15"/>
      <c r="M9" s="15"/>
      <c r="N9" s="15"/>
      <c r="P9" s="332"/>
      <c r="Q9" s="15"/>
      <c r="R9" s="7"/>
      <c r="S9" s="9"/>
      <c r="T9" s="10"/>
      <c r="U9" s="10"/>
      <c r="V9" s="10"/>
      <c r="W9" s="9"/>
      <c r="X9" s="9"/>
      <c r="Y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</row>
    <row r="10" spans="1:77" s="10" customFormat="1">
      <c r="A10" s="17" t="s">
        <v>26</v>
      </c>
      <c r="B10" s="19" t="s">
        <v>27</v>
      </c>
      <c r="C10" s="18" t="s">
        <v>28</v>
      </c>
      <c r="D10" s="18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" t="s">
        <v>29</v>
      </c>
      <c r="K10" s="18" t="s">
        <v>13</v>
      </c>
      <c r="L10" s="18" t="s">
        <v>14</v>
      </c>
      <c r="M10" s="18" t="s">
        <v>15</v>
      </c>
      <c r="N10" s="18" t="s">
        <v>16</v>
      </c>
      <c r="O10" s="18" t="s">
        <v>17</v>
      </c>
      <c r="P10" s="18" t="s">
        <v>30</v>
      </c>
      <c r="Q10" s="18" t="s">
        <v>31</v>
      </c>
      <c r="R10" s="20" t="s">
        <v>32</v>
      </c>
      <c r="S10" s="22" t="s">
        <v>98</v>
      </c>
      <c r="T10" s="22" t="s">
        <v>99</v>
      </c>
      <c r="U10" s="22" t="s">
        <v>100</v>
      </c>
      <c r="V10" s="22" t="s">
        <v>101</v>
      </c>
      <c r="W10" s="22" t="s">
        <v>102</v>
      </c>
      <c r="X10" s="22" t="s">
        <v>103</v>
      </c>
      <c r="Y10" s="22" t="s">
        <v>104</v>
      </c>
      <c r="Z10" s="22" t="s">
        <v>143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77" s="10" customFormat="1">
      <c r="A11" s="17" t="s">
        <v>41</v>
      </c>
      <c r="D11" s="18" t="s">
        <v>13</v>
      </c>
      <c r="E11" s="18" t="s">
        <v>14</v>
      </c>
      <c r="F11" s="18" t="s">
        <v>15</v>
      </c>
      <c r="G11" s="18" t="s">
        <v>16</v>
      </c>
      <c r="H11" s="18" t="s">
        <v>17</v>
      </c>
      <c r="I11" s="18" t="s">
        <v>30</v>
      </c>
      <c r="J11" s="18" t="s">
        <v>31</v>
      </c>
      <c r="K11" s="35" t="s">
        <v>145</v>
      </c>
      <c r="L11" s="35" t="s">
        <v>146</v>
      </c>
      <c r="M11" s="35" t="s">
        <v>147</v>
      </c>
      <c r="N11" s="35" t="s">
        <v>148</v>
      </c>
      <c r="O11" s="35" t="s">
        <v>149</v>
      </c>
      <c r="P11" s="35" t="s">
        <v>150</v>
      </c>
      <c r="Q11" s="35" t="s">
        <v>151</v>
      </c>
      <c r="R11" s="7"/>
      <c r="S11" s="16" t="s">
        <v>42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77" s="6" customFormat="1" ht="17.25" customHeight="1">
      <c r="A12" s="1"/>
      <c r="C12" s="3"/>
      <c r="D12" s="18"/>
      <c r="E12" s="18"/>
      <c r="F12" s="18"/>
      <c r="G12" s="18"/>
      <c r="H12" s="18"/>
      <c r="I12" s="18"/>
      <c r="J12" s="18"/>
      <c r="K12" s="7"/>
      <c r="L12" s="7"/>
      <c r="M12" s="7"/>
      <c r="N12" s="7"/>
      <c r="O12" s="7"/>
      <c r="P12" s="7"/>
      <c r="Q12" s="7"/>
      <c r="R12" s="7"/>
      <c r="S12" s="16"/>
      <c r="T12" s="10"/>
      <c r="U12" s="10"/>
      <c r="V12" s="10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</row>
    <row r="13" spans="1:77" s="6" customFormat="1" ht="15.75" customHeight="1">
      <c r="A13" s="113">
        <v>5010</v>
      </c>
      <c r="B13" s="139"/>
      <c r="C13" s="33"/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7">
        <f>ROUND((SUM(D13*T13)*$D$105/12+SUM(D13*U13)*$D$106/12),0)</f>
        <v>0</v>
      </c>
      <c r="L13" s="27">
        <f t="shared" ref="L13:Q13" si="0">ROUND((SUM(E13*U13)*$D$105/12+SUM(E13*V13)*$D$106/12),0)</f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 t="shared" si="0"/>
        <v>0</v>
      </c>
      <c r="Q13" s="27">
        <f t="shared" si="0"/>
        <v>0</v>
      </c>
      <c r="R13" s="7">
        <f>SUM(K13:Q13)</f>
        <v>0</v>
      </c>
      <c r="S13" s="29">
        <v>212100</v>
      </c>
      <c r="T13" s="30">
        <f t="shared" ref="T13:Z19" si="1">IF(S13*$D$110&gt;$C$6,$C$6,S13*$D$110)</f>
        <v>212100</v>
      </c>
      <c r="U13" s="30">
        <f t="shared" si="1"/>
        <v>212100</v>
      </c>
      <c r="V13" s="30">
        <f t="shared" si="1"/>
        <v>212100</v>
      </c>
      <c r="W13" s="30">
        <f t="shared" si="1"/>
        <v>212100</v>
      </c>
      <c r="X13" s="30">
        <f t="shared" si="1"/>
        <v>212100</v>
      </c>
      <c r="Y13" s="30">
        <f t="shared" si="1"/>
        <v>212100</v>
      </c>
      <c r="Z13" s="30">
        <f t="shared" si="1"/>
        <v>212100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s="6" customFormat="1" ht="13.5" customHeight="1">
      <c r="A14" s="113">
        <v>5010</v>
      </c>
      <c r="B14" s="140"/>
      <c r="C14" s="33"/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7">
        <f t="shared" ref="K14:K19" si="2">ROUND((SUM(D14*T14)*$D$105/12+SUM(D14*U14)*$D$106/12),0)</f>
        <v>0</v>
      </c>
      <c r="L14" s="27">
        <f t="shared" ref="L14:L19" si="3">ROUND((SUM(E14*U14)*$D$105/12+SUM(E14*V14)*$D$106/12),0)</f>
        <v>0</v>
      </c>
      <c r="M14" s="27">
        <f t="shared" ref="M14:M19" si="4">ROUND((SUM(F14*V14)*$D$105/12+SUM(F14*W14)*$D$106/12),0)</f>
        <v>0</v>
      </c>
      <c r="N14" s="27">
        <f t="shared" ref="N14:N19" si="5">ROUND((SUM(G14*W14)*$D$105/12+SUM(G14*X14)*$D$106/12),0)</f>
        <v>0</v>
      </c>
      <c r="O14" s="27">
        <f t="shared" ref="O14:O19" si="6">ROUND((SUM(H14*X14)*$D$105/12+SUM(H14*Y14)*$D$106/12),0)</f>
        <v>0</v>
      </c>
      <c r="P14" s="27">
        <f t="shared" ref="P14:P19" si="7">ROUND((SUM(I14*Y14)*$D$105/12+SUM(I14*Z14)*$D$106/12),0)</f>
        <v>0</v>
      </c>
      <c r="Q14" s="27">
        <f t="shared" ref="Q14:Q19" si="8">ROUND((SUM(J14*Z14)*$D$105/12+SUM(J14*AA14)*$D$106/12),0)</f>
        <v>0</v>
      </c>
      <c r="R14" s="7">
        <f t="shared" ref="R14:R22" si="9">SUM(K14:Q14)</f>
        <v>0</v>
      </c>
      <c r="S14" s="29">
        <v>0</v>
      </c>
      <c r="T14" s="30">
        <f t="shared" si="1"/>
        <v>0</v>
      </c>
      <c r="U14" s="30">
        <f t="shared" si="1"/>
        <v>0</v>
      </c>
      <c r="V14" s="30">
        <f t="shared" si="1"/>
        <v>0</v>
      </c>
      <c r="W14" s="30">
        <f t="shared" si="1"/>
        <v>0</v>
      </c>
      <c r="X14" s="30">
        <f t="shared" si="1"/>
        <v>0</v>
      </c>
      <c r="Y14" s="30">
        <f t="shared" si="1"/>
        <v>0</v>
      </c>
      <c r="Z14" s="30">
        <f t="shared" si="1"/>
        <v>0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</row>
    <row r="15" spans="1:77" s="6" customFormat="1" ht="13.5" customHeight="1">
      <c r="A15" s="113">
        <v>5010</v>
      </c>
      <c r="B15" s="141"/>
      <c r="C15" s="24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7">
        <f t="shared" si="2"/>
        <v>0</v>
      </c>
      <c r="L15" s="27">
        <f t="shared" si="3"/>
        <v>0</v>
      </c>
      <c r="M15" s="27">
        <f t="shared" si="4"/>
        <v>0</v>
      </c>
      <c r="N15" s="27">
        <f t="shared" si="5"/>
        <v>0</v>
      </c>
      <c r="O15" s="27">
        <f t="shared" si="6"/>
        <v>0</v>
      </c>
      <c r="P15" s="27">
        <f t="shared" si="7"/>
        <v>0</v>
      </c>
      <c r="Q15" s="27">
        <f t="shared" si="8"/>
        <v>0</v>
      </c>
      <c r="R15" s="7">
        <f t="shared" si="9"/>
        <v>0</v>
      </c>
      <c r="S15" s="29">
        <v>0</v>
      </c>
      <c r="T15" s="30">
        <f t="shared" si="1"/>
        <v>0</v>
      </c>
      <c r="U15" s="30">
        <f t="shared" si="1"/>
        <v>0</v>
      </c>
      <c r="V15" s="30">
        <f t="shared" si="1"/>
        <v>0</v>
      </c>
      <c r="W15" s="30">
        <f t="shared" si="1"/>
        <v>0</v>
      </c>
      <c r="X15" s="30">
        <f t="shared" si="1"/>
        <v>0</v>
      </c>
      <c r="Y15" s="30">
        <f t="shared" si="1"/>
        <v>0</v>
      </c>
      <c r="Z15" s="30">
        <f t="shared" si="1"/>
        <v>0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</row>
    <row r="16" spans="1:77" s="6" customFormat="1" ht="13.5" customHeight="1">
      <c r="A16" s="113">
        <v>5010</v>
      </c>
      <c r="B16" s="142"/>
      <c r="C16" s="33"/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7">
        <f t="shared" si="2"/>
        <v>0</v>
      </c>
      <c r="L16" s="27">
        <f t="shared" si="3"/>
        <v>0</v>
      </c>
      <c r="M16" s="27">
        <f t="shared" si="4"/>
        <v>0</v>
      </c>
      <c r="N16" s="27">
        <f t="shared" si="5"/>
        <v>0</v>
      </c>
      <c r="O16" s="27">
        <f t="shared" si="6"/>
        <v>0</v>
      </c>
      <c r="P16" s="27">
        <f t="shared" si="7"/>
        <v>0</v>
      </c>
      <c r="Q16" s="27">
        <f t="shared" si="8"/>
        <v>0</v>
      </c>
      <c r="R16" s="7">
        <f t="shared" si="9"/>
        <v>0</v>
      </c>
      <c r="S16" s="29">
        <v>0</v>
      </c>
      <c r="T16" s="30">
        <f t="shared" si="1"/>
        <v>0</v>
      </c>
      <c r="U16" s="30">
        <f t="shared" si="1"/>
        <v>0</v>
      </c>
      <c r="V16" s="30">
        <f t="shared" si="1"/>
        <v>0</v>
      </c>
      <c r="W16" s="30">
        <f t="shared" si="1"/>
        <v>0</v>
      </c>
      <c r="X16" s="30">
        <f t="shared" si="1"/>
        <v>0</v>
      </c>
      <c r="Y16" s="30">
        <f t="shared" si="1"/>
        <v>0</v>
      </c>
      <c r="Z16" s="30">
        <f t="shared" si="1"/>
        <v>0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</row>
    <row r="17" spans="1:77" s="6" customFormat="1" ht="14.25" customHeight="1">
      <c r="A17" s="114">
        <v>5010</v>
      </c>
      <c r="B17" s="141"/>
      <c r="C17" s="299"/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7">
        <f t="shared" si="2"/>
        <v>0</v>
      </c>
      <c r="L17" s="27">
        <f t="shared" si="3"/>
        <v>0</v>
      </c>
      <c r="M17" s="27">
        <f t="shared" si="4"/>
        <v>0</v>
      </c>
      <c r="N17" s="27">
        <f t="shared" si="5"/>
        <v>0</v>
      </c>
      <c r="O17" s="27">
        <f t="shared" si="6"/>
        <v>0</v>
      </c>
      <c r="P17" s="27">
        <f t="shared" si="7"/>
        <v>0</v>
      </c>
      <c r="Q17" s="27">
        <f t="shared" si="8"/>
        <v>0</v>
      </c>
      <c r="R17" s="7">
        <f t="shared" si="9"/>
        <v>0</v>
      </c>
      <c r="S17" s="29">
        <v>0</v>
      </c>
      <c r="T17" s="30">
        <f t="shared" si="1"/>
        <v>0</v>
      </c>
      <c r="U17" s="30">
        <f t="shared" si="1"/>
        <v>0</v>
      </c>
      <c r="V17" s="30">
        <f t="shared" si="1"/>
        <v>0</v>
      </c>
      <c r="W17" s="30">
        <f t="shared" si="1"/>
        <v>0</v>
      </c>
      <c r="X17" s="30">
        <f t="shared" si="1"/>
        <v>0</v>
      </c>
      <c r="Y17" s="30">
        <f t="shared" si="1"/>
        <v>0</v>
      </c>
      <c r="Z17" s="30">
        <f t="shared" si="1"/>
        <v>0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</row>
    <row r="18" spans="1:77" s="6" customFormat="1" ht="14.25" customHeight="1">
      <c r="A18" s="114">
        <v>5100</v>
      </c>
      <c r="B18" s="141"/>
      <c r="C18" s="24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7">
        <f t="shared" si="2"/>
        <v>0</v>
      </c>
      <c r="L18" s="27">
        <f t="shared" si="3"/>
        <v>0</v>
      </c>
      <c r="M18" s="27">
        <f t="shared" si="4"/>
        <v>0</v>
      </c>
      <c r="N18" s="27">
        <f t="shared" si="5"/>
        <v>0</v>
      </c>
      <c r="O18" s="27">
        <f t="shared" si="6"/>
        <v>0</v>
      </c>
      <c r="P18" s="27">
        <f t="shared" si="7"/>
        <v>0</v>
      </c>
      <c r="Q18" s="27">
        <f t="shared" si="8"/>
        <v>0</v>
      </c>
      <c r="R18" s="7">
        <f t="shared" si="9"/>
        <v>0</v>
      </c>
      <c r="S18" s="29">
        <v>0</v>
      </c>
      <c r="T18" s="30">
        <f t="shared" si="1"/>
        <v>0</v>
      </c>
      <c r="U18" s="30">
        <f t="shared" si="1"/>
        <v>0</v>
      </c>
      <c r="V18" s="30">
        <f t="shared" si="1"/>
        <v>0</v>
      </c>
      <c r="W18" s="30">
        <f t="shared" si="1"/>
        <v>0</v>
      </c>
      <c r="X18" s="30">
        <f t="shared" si="1"/>
        <v>0</v>
      </c>
      <c r="Y18" s="30">
        <f t="shared" si="1"/>
        <v>0</v>
      </c>
      <c r="Z18" s="30">
        <f t="shared" si="1"/>
        <v>0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s="6" customFormat="1" ht="13.5" customHeight="1">
      <c r="A19" s="114">
        <v>5010</v>
      </c>
      <c r="B19" s="32"/>
      <c r="C19" s="24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7">
        <f t="shared" si="2"/>
        <v>0</v>
      </c>
      <c r="L19" s="27">
        <f t="shared" si="3"/>
        <v>0</v>
      </c>
      <c r="M19" s="27">
        <f t="shared" si="4"/>
        <v>0</v>
      </c>
      <c r="N19" s="27">
        <f t="shared" si="5"/>
        <v>0</v>
      </c>
      <c r="O19" s="27">
        <f t="shared" si="6"/>
        <v>0</v>
      </c>
      <c r="P19" s="27">
        <f t="shared" si="7"/>
        <v>0</v>
      </c>
      <c r="Q19" s="27">
        <f t="shared" si="8"/>
        <v>0</v>
      </c>
      <c r="R19" s="7">
        <f t="shared" si="9"/>
        <v>0</v>
      </c>
      <c r="S19" s="29">
        <v>0</v>
      </c>
      <c r="T19" s="30">
        <f t="shared" si="1"/>
        <v>0</v>
      </c>
      <c r="U19" s="30">
        <f t="shared" si="1"/>
        <v>0</v>
      </c>
      <c r="V19" s="30">
        <f t="shared" si="1"/>
        <v>0</v>
      </c>
      <c r="W19" s="30">
        <f t="shared" si="1"/>
        <v>0</v>
      </c>
      <c r="X19" s="30">
        <f t="shared" si="1"/>
        <v>0</v>
      </c>
      <c r="Y19" s="30">
        <f t="shared" si="1"/>
        <v>0</v>
      </c>
      <c r="Z19" s="30">
        <f t="shared" si="1"/>
        <v>0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s="6" customFormat="1" ht="13.9" customHeight="1">
      <c r="A20" s="114"/>
      <c r="B20" s="32"/>
      <c r="C20" s="24"/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7">
        <f t="shared" ref="K20:K22" si="10">ROUND((SUM(D20*T20)*$D$105/12+SUM(D20*U20)*$D$106/12),0)</f>
        <v>0</v>
      </c>
      <c r="L20" s="27">
        <f t="shared" ref="L20:N21" si="11">ROUND((SUM(E20*T20)*$D$105/12+SUM(E20*U20)*$D$106/12),0)</f>
        <v>0</v>
      </c>
      <c r="M20" s="27">
        <f t="shared" si="11"/>
        <v>0</v>
      </c>
      <c r="N20" s="27">
        <f t="shared" si="11"/>
        <v>0</v>
      </c>
      <c r="O20" s="27">
        <f>ROUND((SUM(H20*X20)*$D$105/12+SUM(H20*Y20)*$D$106/12),0)/12*6</f>
        <v>0</v>
      </c>
      <c r="P20" s="27">
        <f t="shared" ref="P20:P22" si="12">ROUND((SUM(I20*Y20)*$D$105/12+SUM(I20*Z20)*$D$106/12),0)/12*6</f>
        <v>0</v>
      </c>
      <c r="Q20" s="27">
        <f t="shared" ref="Q20:Q21" si="13">ROUND((SUM(J20*Y20)*$D$105/12+SUM(J20*Z20)*$D$106/12),0)</f>
        <v>0</v>
      </c>
      <c r="R20" s="7">
        <f t="shared" si="9"/>
        <v>0</v>
      </c>
      <c r="S20" s="29">
        <v>0</v>
      </c>
      <c r="T20" s="30">
        <f>IF(S20*$D$110&gt;$C$6,$C$6,S20*$D$110)</f>
        <v>0</v>
      </c>
      <c r="U20" s="30">
        <f t="shared" ref="U20:Z20" si="14">T20*1.1</f>
        <v>0</v>
      </c>
      <c r="V20" s="30">
        <f t="shared" si="14"/>
        <v>0</v>
      </c>
      <c r="W20" s="30">
        <f t="shared" si="14"/>
        <v>0</v>
      </c>
      <c r="X20" s="30">
        <f t="shared" si="14"/>
        <v>0</v>
      </c>
      <c r="Y20" s="30">
        <f t="shared" si="14"/>
        <v>0</v>
      </c>
      <c r="Z20" s="30">
        <f t="shared" si="14"/>
        <v>0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</row>
    <row r="21" spans="1:77" s="6" customFormat="1" ht="13.9" customHeight="1">
      <c r="A21" s="114"/>
      <c r="B21" s="32"/>
      <c r="C21" s="24"/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7">
        <f t="shared" si="10"/>
        <v>0</v>
      </c>
      <c r="L21" s="27">
        <f t="shared" si="11"/>
        <v>0</v>
      </c>
      <c r="M21" s="27">
        <f t="shared" si="11"/>
        <v>0</v>
      </c>
      <c r="N21" s="27">
        <f t="shared" si="11"/>
        <v>0</v>
      </c>
      <c r="O21" s="27">
        <f>ROUND((SUM(H21*X21)*$D$105/12+SUM(H21*Y21)*$D$106/12),0)/12*6</f>
        <v>0</v>
      </c>
      <c r="P21" s="27">
        <f t="shared" si="12"/>
        <v>0</v>
      </c>
      <c r="Q21" s="27">
        <f t="shared" si="13"/>
        <v>0</v>
      </c>
      <c r="R21" s="7">
        <f t="shared" si="9"/>
        <v>0</v>
      </c>
      <c r="S21" s="29">
        <v>0</v>
      </c>
      <c r="T21" s="30">
        <f>IF(S21*$D$110&gt;$C$6,$C$6,S21*$D$110)</f>
        <v>0</v>
      </c>
      <c r="U21" s="30">
        <f t="shared" ref="U21:Z22" si="15">IF(T21*$D$110&gt;$C$6,$C$6,T21*$D$110)</f>
        <v>0</v>
      </c>
      <c r="V21" s="30">
        <f t="shared" si="15"/>
        <v>0</v>
      </c>
      <c r="W21" s="30">
        <f t="shared" si="15"/>
        <v>0</v>
      </c>
      <c r="X21" s="30">
        <f t="shared" si="15"/>
        <v>0</v>
      </c>
      <c r="Y21" s="30">
        <f t="shared" si="15"/>
        <v>0</v>
      </c>
      <c r="Z21" s="30">
        <f t="shared" si="15"/>
        <v>0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</row>
    <row r="22" spans="1:77" s="6" customFormat="1" ht="13.9" customHeight="1">
      <c r="A22" s="114"/>
      <c r="B22" s="32"/>
      <c r="C22" s="24"/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7">
        <f t="shared" si="10"/>
        <v>0</v>
      </c>
      <c r="L22" s="27">
        <f t="shared" ref="L22:Q22" si="16">ROUND((SUM(E22*U22)*$D$105/12+SUM(E22*V22)*$D$106/12),0)</f>
        <v>0</v>
      </c>
      <c r="M22" s="27">
        <f t="shared" si="16"/>
        <v>0</v>
      </c>
      <c r="N22" s="27">
        <f t="shared" si="16"/>
        <v>0</v>
      </c>
      <c r="O22" s="27">
        <f>ROUND((SUM(H22*X22)*$D$105/12+SUM(H22*Y22)*$D$106/12),0)/12*6</f>
        <v>0</v>
      </c>
      <c r="P22" s="27">
        <f t="shared" si="12"/>
        <v>0</v>
      </c>
      <c r="Q22" s="27">
        <f t="shared" si="16"/>
        <v>0</v>
      </c>
      <c r="R22" s="7">
        <f t="shared" si="9"/>
        <v>0</v>
      </c>
      <c r="S22" s="29">
        <v>0</v>
      </c>
      <c r="T22" s="30">
        <f>IF(S22*$D$110&gt;$C$6,$C$6,S22*$D$110)</f>
        <v>0</v>
      </c>
      <c r="U22" s="30">
        <f t="shared" si="15"/>
        <v>0</v>
      </c>
      <c r="V22" s="30">
        <f t="shared" si="15"/>
        <v>0</v>
      </c>
      <c r="W22" s="30">
        <f t="shared" si="15"/>
        <v>0</v>
      </c>
      <c r="X22" s="30">
        <f t="shared" si="15"/>
        <v>0</v>
      </c>
      <c r="Y22" s="30">
        <f t="shared" si="15"/>
        <v>0</v>
      </c>
      <c r="Z22" s="30">
        <f t="shared" si="15"/>
        <v>0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</row>
    <row r="23" spans="1:77" s="6" customFormat="1">
      <c r="A23" s="114"/>
      <c r="C23" s="3"/>
      <c r="D23" s="26"/>
      <c r="E23" s="26"/>
      <c r="F23" s="26"/>
      <c r="G23" s="26"/>
      <c r="H23" s="26"/>
      <c r="I23" s="26"/>
      <c r="J23" s="26"/>
      <c r="K23" s="7"/>
      <c r="L23" s="7"/>
      <c r="M23" s="7"/>
      <c r="N23" s="7"/>
      <c r="O23" s="7"/>
      <c r="P23" s="7"/>
      <c r="Q23" s="7"/>
      <c r="R23" s="7"/>
      <c r="S23" s="35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s="6" customFormat="1">
      <c r="A24" s="31"/>
      <c r="B24" s="3" t="s">
        <v>46</v>
      </c>
      <c r="C24" s="3"/>
      <c r="D24" s="26"/>
      <c r="E24" s="26"/>
      <c r="F24" s="26"/>
      <c r="G24" s="26"/>
      <c r="H24" s="26"/>
      <c r="I24" s="26"/>
      <c r="J24" s="26"/>
      <c r="K24" s="7">
        <f>SUM(K13:K22)</f>
        <v>0</v>
      </c>
      <c r="L24" s="7">
        <f t="shared" ref="L24:Q24" si="17">SUM(L13:L22)</f>
        <v>0</v>
      </c>
      <c r="M24" s="7">
        <f t="shared" si="17"/>
        <v>0</v>
      </c>
      <c r="N24" s="7">
        <f t="shared" si="17"/>
        <v>0</v>
      </c>
      <c r="O24" s="7">
        <f t="shared" si="17"/>
        <v>0</v>
      </c>
      <c r="P24" s="7">
        <f t="shared" si="17"/>
        <v>0</v>
      </c>
      <c r="Q24" s="7">
        <f t="shared" si="17"/>
        <v>0</v>
      </c>
      <c r="R24" s="7">
        <f>SUM(K24:Q24)</f>
        <v>0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s="75" customFormat="1">
      <c r="A25" s="74">
        <v>5190</v>
      </c>
      <c r="B25" s="96" t="s">
        <v>52</v>
      </c>
      <c r="C25" s="96"/>
      <c r="D25" s="182">
        <v>0.30499999999999999</v>
      </c>
      <c r="E25" s="182">
        <v>0.30499999999999999</v>
      </c>
      <c r="F25" s="182">
        <v>0.30499999999999999</v>
      </c>
      <c r="G25" s="182">
        <v>0.30499999999999999</v>
      </c>
      <c r="H25" s="182">
        <v>0.30499999999999999</v>
      </c>
      <c r="I25" s="182">
        <v>0.30499999999999999</v>
      </c>
      <c r="J25" s="182">
        <v>0.30499999999999999</v>
      </c>
      <c r="K25" s="183">
        <f>K24*D25</f>
        <v>0</v>
      </c>
      <c r="L25" s="183">
        <f t="shared" ref="L25:Q25" si="18">L24*E25</f>
        <v>0</v>
      </c>
      <c r="M25" s="183">
        <f t="shared" si="18"/>
        <v>0</v>
      </c>
      <c r="N25" s="183">
        <f t="shared" si="18"/>
        <v>0</v>
      </c>
      <c r="O25" s="183">
        <f t="shared" si="18"/>
        <v>0</v>
      </c>
      <c r="P25" s="183">
        <f t="shared" si="18"/>
        <v>0</v>
      </c>
      <c r="Q25" s="183">
        <f t="shared" si="18"/>
        <v>0</v>
      </c>
      <c r="R25" s="79">
        <f>SUM(K25:Q25)</f>
        <v>0</v>
      </c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</row>
    <row r="26" spans="1:77" s="75" customFormat="1" ht="15.75" thickBot="1">
      <c r="A26" s="74">
        <v>5191</v>
      </c>
      <c r="B26" s="96" t="s">
        <v>53</v>
      </c>
      <c r="C26" s="96"/>
      <c r="D26" s="182">
        <v>0.09</v>
      </c>
      <c r="E26" s="182">
        <v>0.09</v>
      </c>
      <c r="F26" s="182">
        <v>0.09</v>
      </c>
      <c r="G26" s="182">
        <v>0.09</v>
      </c>
      <c r="H26" s="182">
        <v>0.09</v>
      </c>
      <c r="I26" s="182">
        <v>0.09</v>
      </c>
      <c r="J26" s="182">
        <v>0.09</v>
      </c>
      <c r="K26" s="301">
        <v>0</v>
      </c>
      <c r="L26" s="301">
        <v>0</v>
      </c>
      <c r="M26" s="301">
        <v>0</v>
      </c>
      <c r="N26" s="301">
        <v>0</v>
      </c>
      <c r="O26" s="301">
        <v>0</v>
      </c>
      <c r="P26" s="301">
        <v>0</v>
      </c>
      <c r="Q26" s="301">
        <v>0</v>
      </c>
      <c r="R26" s="79">
        <f>SUM(K26:Q26)</f>
        <v>0</v>
      </c>
      <c r="S26" s="302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</row>
    <row r="27" spans="1:77" s="51" customFormat="1">
      <c r="A27" s="31"/>
      <c r="B27" s="45" t="s">
        <v>169</v>
      </c>
      <c r="C27" s="45"/>
      <c r="D27" s="46"/>
      <c r="E27" s="46"/>
      <c r="F27" s="46"/>
      <c r="G27" s="46"/>
      <c r="H27" s="46"/>
      <c r="I27" s="46"/>
      <c r="J27" s="46"/>
      <c r="K27" s="47">
        <f>SUM(K24:K26)</f>
        <v>0</v>
      </c>
      <c r="L27" s="47">
        <f t="shared" ref="L27:Q27" si="19">SUM(L24:L26)</f>
        <v>0</v>
      </c>
      <c r="M27" s="47">
        <f t="shared" si="19"/>
        <v>0</v>
      </c>
      <c r="N27" s="47">
        <f t="shared" si="19"/>
        <v>0</v>
      </c>
      <c r="O27" s="47">
        <f t="shared" si="19"/>
        <v>0</v>
      </c>
      <c r="P27" s="47">
        <f t="shared" si="19"/>
        <v>0</v>
      </c>
      <c r="Q27" s="47">
        <f t="shared" si="19"/>
        <v>0</v>
      </c>
      <c r="R27" s="48">
        <f>SUM(K27:O27)</f>
        <v>0</v>
      </c>
      <c r="S27" s="399" t="s">
        <v>117</v>
      </c>
      <c r="T27" s="400"/>
      <c r="U27" s="400"/>
      <c r="V27" s="400"/>
      <c r="W27" s="400"/>
      <c r="X27" s="401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</row>
    <row r="28" spans="1:77" s="6" customFormat="1">
      <c r="A28" s="31"/>
      <c r="B28" s="3"/>
      <c r="C28" s="3"/>
      <c r="D28" s="26"/>
      <c r="E28" s="26"/>
      <c r="F28" s="26"/>
      <c r="G28" s="26"/>
      <c r="H28" s="26"/>
      <c r="I28" s="26"/>
      <c r="J28" s="26"/>
      <c r="K28" s="7"/>
      <c r="L28" s="7"/>
      <c r="M28" s="7"/>
      <c r="N28" s="7"/>
      <c r="O28" s="7"/>
      <c r="P28" s="7"/>
      <c r="Q28" s="7"/>
      <c r="R28" s="7"/>
      <c r="S28" s="101"/>
      <c r="T28" s="102" t="s">
        <v>214</v>
      </c>
      <c r="U28" s="102" t="s">
        <v>215</v>
      </c>
      <c r="V28" s="102" t="s">
        <v>216</v>
      </c>
      <c r="W28" s="102" t="s">
        <v>217</v>
      </c>
      <c r="X28" s="102" t="s">
        <v>218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</row>
    <row r="29" spans="1:77" s="6" customFormat="1">
      <c r="A29" s="31"/>
      <c r="B29" s="3"/>
      <c r="C29" s="3"/>
      <c r="D29" s="26"/>
      <c r="E29" s="26"/>
      <c r="F29" s="26"/>
      <c r="G29" s="26"/>
      <c r="H29" s="26"/>
      <c r="I29" s="26"/>
      <c r="J29" s="26"/>
      <c r="K29" s="7"/>
      <c r="L29" s="7"/>
      <c r="M29" s="7"/>
      <c r="N29" s="7"/>
      <c r="O29" s="7"/>
      <c r="P29" s="7"/>
      <c r="Q29" s="7"/>
      <c r="R29" s="7"/>
      <c r="S29" s="106">
        <f>+B13</f>
        <v>0</v>
      </c>
      <c r="T29" s="104">
        <f t="shared" ref="T29:X38" si="20">(S13/12*$D$107)+(T13/12*$D$108)</f>
        <v>212100</v>
      </c>
      <c r="U29" s="104">
        <f t="shared" si="20"/>
        <v>212100</v>
      </c>
      <c r="V29" s="104">
        <f t="shared" si="20"/>
        <v>212100</v>
      </c>
      <c r="W29" s="104">
        <f t="shared" si="20"/>
        <v>212100</v>
      </c>
      <c r="X29" s="105">
        <f t="shared" si="20"/>
        <v>212100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</row>
    <row r="30" spans="1:77" s="6" customFormat="1" ht="15.75" customHeight="1">
      <c r="A30" s="31"/>
      <c r="B30" s="19" t="s">
        <v>55</v>
      </c>
      <c r="C30" s="3"/>
      <c r="D30" s="26"/>
      <c r="E30" s="26"/>
      <c r="F30" s="26"/>
      <c r="G30" s="26"/>
      <c r="H30" s="26"/>
      <c r="I30" s="26"/>
      <c r="J30" s="26"/>
      <c r="K30" s="7"/>
      <c r="L30" s="7"/>
      <c r="M30" s="7"/>
      <c r="N30" s="7"/>
      <c r="O30" s="7"/>
      <c r="P30" s="7"/>
      <c r="Q30" s="7"/>
      <c r="R30" s="7"/>
      <c r="S30" s="106">
        <f>+B14</f>
        <v>0</v>
      </c>
      <c r="T30" s="104">
        <f t="shared" si="20"/>
        <v>0</v>
      </c>
      <c r="U30" s="104">
        <f t="shared" si="20"/>
        <v>0</v>
      </c>
      <c r="V30" s="104">
        <f t="shared" si="20"/>
        <v>0</v>
      </c>
      <c r="W30" s="104">
        <f t="shared" si="20"/>
        <v>0</v>
      </c>
      <c r="X30" s="105">
        <f t="shared" si="20"/>
        <v>0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</row>
    <row r="31" spans="1:77" s="6" customFormat="1" ht="15.75" customHeight="1">
      <c r="A31" s="31"/>
      <c r="B31" s="19"/>
      <c r="C31" s="3"/>
      <c r="D31" s="26"/>
      <c r="E31" s="26"/>
      <c r="F31" s="26"/>
      <c r="G31" s="26"/>
      <c r="H31" s="26"/>
      <c r="I31" s="26"/>
      <c r="J31" s="26"/>
      <c r="K31" s="7"/>
      <c r="L31" s="7"/>
      <c r="M31" s="7"/>
      <c r="N31" s="7"/>
      <c r="O31" s="7"/>
      <c r="P31" s="7"/>
      <c r="Q31" s="7"/>
      <c r="R31" s="7"/>
      <c r="S31" s="106">
        <f>+B15</f>
        <v>0</v>
      </c>
      <c r="T31" s="104">
        <f t="shared" si="20"/>
        <v>0</v>
      </c>
      <c r="U31" s="104">
        <f t="shared" si="20"/>
        <v>0</v>
      </c>
      <c r="V31" s="104">
        <f t="shared" si="20"/>
        <v>0</v>
      </c>
      <c r="W31" s="104">
        <f t="shared" si="20"/>
        <v>0</v>
      </c>
      <c r="X31" s="105">
        <f t="shared" si="20"/>
        <v>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</row>
    <row r="32" spans="1:77" s="6" customFormat="1" ht="14.25" customHeight="1">
      <c r="A32" s="31"/>
      <c r="B32" s="45" t="s">
        <v>56</v>
      </c>
      <c r="C32" s="3"/>
      <c r="D32" s="26"/>
      <c r="E32" s="26"/>
      <c r="F32" s="26"/>
      <c r="G32" s="26"/>
      <c r="H32" s="26"/>
      <c r="I32" s="26"/>
      <c r="J32" s="26"/>
      <c r="K32" s="7"/>
      <c r="L32" s="7"/>
      <c r="M32" s="7"/>
      <c r="N32" s="7"/>
      <c r="O32" s="7"/>
      <c r="P32" s="7"/>
      <c r="Q32" s="7"/>
      <c r="R32" s="7"/>
      <c r="S32" s="106">
        <f>+B16</f>
        <v>0</v>
      </c>
      <c r="T32" s="104">
        <f t="shared" si="20"/>
        <v>0</v>
      </c>
      <c r="U32" s="104">
        <f t="shared" si="20"/>
        <v>0</v>
      </c>
      <c r="V32" s="104">
        <f t="shared" si="20"/>
        <v>0</v>
      </c>
      <c r="W32" s="104">
        <f t="shared" si="20"/>
        <v>0</v>
      </c>
      <c r="X32" s="105">
        <f t="shared" si="20"/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</row>
    <row r="33" spans="1:77" s="6" customFormat="1" ht="14.25" customHeight="1">
      <c r="A33" s="31">
        <v>5319</v>
      </c>
      <c r="B33" s="52"/>
      <c r="C33" s="151"/>
      <c r="D33" s="26"/>
      <c r="E33" s="26"/>
      <c r="F33" s="26"/>
      <c r="G33" s="26"/>
      <c r="H33" s="26"/>
      <c r="I33" s="26"/>
      <c r="J33" s="26"/>
      <c r="K33" s="110">
        <v>0</v>
      </c>
      <c r="L33" s="58">
        <v>0</v>
      </c>
      <c r="M33" s="58">
        <f t="shared" ref="M33:Q34" si="21">ROUND(L33*$D$110,0)</f>
        <v>0</v>
      </c>
      <c r="N33" s="58">
        <f t="shared" si="21"/>
        <v>0</v>
      </c>
      <c r="O33" s="58">
        <f t="shared" si="21"/>
        <v>0</v>
      </c>
      <c r="P33" s="58">
        <f t="shared" si="21"/>
        <v>0</v>
      </c>
      <c r="Q33" s="58">
        <f t="shared" si="21"/>
        <v>0</v>
      </c>
      <c r="R33" s="7">
        <f>SUM(K33:Q33)</f>
        <v>0</v>
      </c>
      <c r="S33" s="106">
        <f>+B17</f>
        <v>0</v>
      </c>
      <c r="T33" s="104">
        <f t="shared" si="20"/>
        <v>0</v>
      </c>
      <c r="U33" s="104">
        <f t="shared" si="20"/>
        <v>0</v>
      </c>
      <c r="V33" s="104">
        <f t="shared" si="20"/>
        <v>0</v>
      </c>
      <c r="W33" s="104">
        <f t="shared" si="20"/>
        <v>0</v>
      </c>
      <c r="X33" s="105">
        <f t="shared" si="20"/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</row>
    <row r="34" spans="1:77" s="6" customFormat="1" ht="14.25" customHeight="1">
      <c r="A34" s="31"/>
      <c r="B34" s="52"/>
      <c r="C34" s="151"/>
      <c r="D34" s="26"/>
      <c r="E34" s="26"/>
      <c r="F34" s="26"/>
      <c r="G34" s="26"/>
      <c r="H34" s="26"/>
      <c r="I34" s="26"/>
      <c r="J34" s="26"/>
      <c r="K34" s="110">
        <v>0</v>
      </c>
      <c r="L34" s="58">
        <v>0</v>
      </c>
      <c r="M34" s="58">
        <f t="shared" si="21"/>
        <v>0</v>
      </c>
      <c r="N34" s="58">
        <f t="shared" si="21"/>
        <v>0</v>
      </c>
      <c r="O34" s="58">
        <f t="shared" si="21"/>
        <v>0</v>
      </c>
      <c r="P34" s="58">
        <f t="shared" si="21"/>
        <v>0</v>
      </c>
      <c r="Q34" s="58">
        <f t="shared" si="21"/>
        <v>0</v>
      </c>
      <c r="R34" s="7">
        <f>SUM(K34:Q34)</f>
        <v>0</v>
      </c>
      <c r="S34" s="106">
        <f t="shared" ref="S34:S38" si="22">+B18</f>
        <v>0</v>
      </c>
      <c r="T34" s="104">
        <f t="shared" si="20"/>
        <v>0</v>
      </c>
      <c r="U34" s="104">
        <f t="shared" si="20"/>
        <v>0</v>
      </c>
      <c r="V34" s="104">
        <f t="shared" si="20"/>
        <v>0</v>
      </c>
      <c r="W34" s="104">
        <f t="shared" si="20"/>
        <v>0</v>
      </c>
      <c r="X34" s="105">
        <f t="shared" si="20"/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</row>
    <row r="35" spans="1:77" s="51" customFormat="1" ht="14.25" customHeight="1">
      <c r="A35" s="31"/>
      <c r="B35" s="45" t="s">
        <v>163</v>
      </c>
      <c r="C35" s="45"/>
      <c r="D35" s="46"/>
      <c r="E35" s="46"/>
      <c r="F35" s="46"/>
      <c r="G35" s="46"/>
      <c r="H35" s="46"/>
      <c r="I35" s="46"/>
      <c r="J35" s="46"/>
      <c r="K35" s="48">
        <f t="shared" ref="K35:Q35" si="23">SUM(K32:K34)</f>
        <v>0</v>
      </c>
      <c r="L35" s="48">
        <f t="shared" si="23"/>
        <v>0</v>
      </c>
      <c r="M35" s="48">
        <f t="shared" si="23"/>
        <v>0</v>
      </c>
      <c r="N35" s="48">
        <f t="shared" si="23"/>
        <v>0</v>
      </c>
      <c r="O35" s="48">
        <f t="shared" si="23"/>
        <v>0</v>
      </c>
      <c r="P35" s="48">
        <f t="shared" si="23"/>
        <v>0</v>
      </c>
      <c r="Q35" s="48">
        <f t="shared" si="23"/>
        <v>0</v>
      </c>
      <c r="R35" s="48">
        <f>SUM(K35:Q35)</f>
        <v>0</v>
      </c>
      <c r="S35" s="106">
        <f t="shared" si="22"/>
        <v>0</v>
      </c>
      <c r="T35" s="104">
        <f t="shared" si="20"/>
        <v>0</v>
      </c>
      <c r="U35" s="104">
        <f t="shared" si="20"/>
        <v>0</v>
      </c>
      <c r="V35" s="104">
        <f t="shared" si="20"/>
        <v>0</v>
      </c>
      <c r="W35" s="104">
        <f t="shared" si="20"/>
        <v>0</v>
      </c>
      <c r="X35" s="105">
        <f t="shared" si="20"/>
        <v>0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</row>
    <row r="36" spans="1:77" s="51" customFormat="1" ht="14.25" customHeight="1">
      <c r="A36" s="31"/>
      <c r="B36" s="45"/>
      <c r="C36" s="45"/>
      <c r="D36" s="46"/>
      <c r="E36" s="46"/>
      <c r="F36" s="46"/>
      <c r="G36" s="46"/>
      <c r="H36" s="46"/>
      <c r="I36" s="46"/>
      <c r="J36" s="46"/>
      <c r="K36" s="55"/>
      <c r="L36" s="55"/>
      <c r="M36" s="55"/>
      <c r="N36" s="55"/>
      <c r="O36" s="55"/>
      <c r="P36" s="55"/>
      <c r="Q36" s="55"/>
      <c r="R36" s="55"/>
      <c r="S36" s="106">
        <f t="shared" si="22"/>
        <v>0</v>
      </c>
      <c r="T36" s="104">
        <f t="shared" si="20"/>
        <v>0</v>
      </c>
      <c r="U36" s="104">
        <f t="shared" si="20"/>
        <v>0</v>
      </c>
      <c r="V36" s="104">
        <f t="shared" si="20"/>
        <v>0</v>
      </c>
      <c r="W36" s="104">
        <f t="shared" si="20"/>
        <v>0</v>
      </c>
      <c r="X36" s="105">
        <f t="shared" si="20"/>
        <v>0</v>
      </c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</row>
    <row r="37" spans="1:77" s="6" customFormat="1" ht="14.25" customHeight="1">
      <c r="A37" s="31"/>
      <c r="B37" s="45" t="s">
        <v>63</v>
      </c>
      <c r="C37" s="3"/>
      <c r="D37" s="26"/>
      <c r="E37" s="26"/>
      <c r="F37" s="26"/>
      <c r="G37" s="26"/>
      <c r="H37" s="26"/>
      <c r="I37" s="26"/>
      <c r="J37" s="26"/>
      <c r="K37" s="7"/>
      <c r="L37" s="7"/>
      <c r="M37" s="7"/>
      <c r="N37" s="7"/>
      <c r="O37" s="7"/>
      <c r="P37" s="7"/>
      <c r="Q37" s="7"/>
      <c r="R37" s="7"/>
      <c r="S37" s="106">
        <f t="shared" si="22"/>
        <v>0</v>
      </c>
      <c r="T37" s="104">
        <f t="shared" si="20"/>
        <v>0</v>
      </c>
      <c r="U37" s="104">
        <f t="shared" si="20"/>
        <v>0</v>
      </c>
      <c r="V37" s="104">
        <f t="shared" si="20"/>
        <v>0</v>
      </c>
      <c r="W37" s="104">
        <f t="shared" si="20"/>
        <v>0</v>
      </c>
      <c r="X37" s="105">
        <f t="shared" si="20"/>
        <v>0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</row>
    <row r="38" spans="1:77" s="6" customFormat="1" ht="14.25" customHeight="1" thickBot="1">
      <c r="A38" s="31">
        <v>1831</v>
      </c>
      <c r="B38" s="52"/>
      <c r="C38" s="3"/>
      <c r="D38" s="26"/>
      <c r="E38" s="26"/>
      <c r="F38" s="26"/>
      <c r="G38" s="26"/>
      <c r="H38" s="26"/>
      <c r="I38" s="26"/>
      <c r="J38" s="26"/>
      <c r="K38" s="53">
        <v>0</v>
      </c>
      <c r="L38" s="58">
        <f t="shared" ref="L38:Q39" si="24">ROUND(K38*$D$110,0)</f>
        <v>0</v>
      </c>
      <c r="M38" s="58">
        <f t="shared" si="24"/>
        <v>0</v>
      </c>
      <c r="N38" s="58">
        <f t="shared" si="24"/>
        <v>0</v>
      </c>
      <c r="O38" s="58">
        <f t="shared" si="24"/>
        <v>0</v>
      </c>
      <c r="P38" s="58">
        <f t="shared" si="24"/>
        <v>0</v>
      </c>
      <c r="Q38" s="58">
        <f t="shared" si="24"/>
        <v>0</v>
      </c>
      <c r="R38" s="7">
        <f>SUM(K38:Q38)</f>
        <v>0</v>
      </c>
      <c r="S38" s="107">
        <f t="shared" si="22"/>
        <v>0</v>
      </c>
      <c r="T38" s="108">
        <f t="shared" si="20"/>
        <v>0</v>
      </c>
      <c r="U38" s="108">
        <f t="shared" si="20"/>
        <v>0</v>
      </c>
      <c r="V38" s="108">
        <f t="shared" si="20"/>
        <v>0</v>
      </c>
      <c r="W38" s="108">
        <f t="shared" si="20"/>
        <v>0</v>
      </c>
      <c r="X38" s="109">
        <f t="shared" si="20"/>
        <v>0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</row>
    <row r="39" spans="1:77" s="6" customFormat="1" ht="14.25" customHeight="1">
      <c r="A39" s="31"/>
      <c r="B39" s="52"/>
      <c r="C39" s="3"/>
      <c r="D39" s="26"/>
      <c r="E39" s="26"/>
      <c r="F39" s="26"/>
      <c r="G39" s="26"/>
      <c r="H39" s="26"/>
      <c r="I39" s="26"/>
      <c r="J39" s="26"/>
      <c r="K39" s="53">
        <v>0</v>
      </c>
      <c r="L39" s="58">
        <f t="shared" si="24"/>
        <v>0</v>
      </c>
      <c r="M39" s="58">
        <f t="shared" si="24"/>
        <v>0</v>
      </c>
      <c r="N39" s="58">
        <f t="shared" si="24"/>
        <v>0</v>
      </c>
      <c r="O39" s="58">
        <f t="shared" si="24"/>
        <v>0</v>
      </c>
      <c r="P39" s="58">
        <f t="shared" si="24"/>
        <v>0</v>
      </c>
      <c r="Q39" s="58">
        <f t="shared" si="24"/>
        <v>0</v>
      </c>
      <c r="R39" s="7">
        <f>SUM(K39:Q39)</f>
        <v>0</v>
      </c>
      <c r="S39" s="89"/>
      <c r="T39" s="34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</row>
    <row r="40" spans="1:77" s="51" customFormat="1" ht="14.25" customHeight="1">
      <c r="A40" s="31"/>
      <c r="B40" s="54" t="s">
        <v>164</v>
      </c>
      <c r="C40" s="45"/>
      <c r="D40" s="46"/>
      <c r="E40" s="46"/>
      <c r="F40" s="46"/>
      <c r="G40" s="46"/>
      <c r="H40" s="46"/>
      <c r="I40" s="46"/>
      <c r="J40" s="46"/>
      <c r="K40" s="48">
        <f t="shared" ref="K40:Q40" si="25">SUM(K37:K39)</f>
        <v>0</v>
      </c>
      <c r="L40" s="48">
        <f t="shared" si="25"/>
        <v>0</v>
      </c>
      <c r="M40" s="48">
        <f t="shared" si="25"/>
        <v>0</v>
      </c>
      <c r="N40" s="48">
        <f t="shared" si="25"/>
        <v>0</v>
      </c>
      <c r="O40" s="48">
        <f t="shared" si="25"/>
        <v>0</v>
      </c>
      <c r="P40" s="48">
        <f t="shared" si="25"/>
        <v>0</v>
      </c>
      <c r="Q40" s="48">
        <f t="shared" si="25"/>
        <v>0</v>
      </c>
      <c r="R40" s="48">
        <f>SUM(K40:Q40)</f>
        <v>0</v>
      </c>
      <c r="S40" s="89"/>
      <c r="T40" s="34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</row>
    <row r="41" spans="1:77" s="51" customFormat="1" ht="14.25" customHeight="1">
      <c r="A41" s="31"/>
      <c r="B41" s="45"/>
      <c r="C41" s="45"/>
      <c r="D41" s="46"/>
      <c r="E41" s="46"/>
      <c r="F41" s="46"/>
      <c r="G41" s="46"/>
      <c r="H41" s="46"/>
      <c r="I41" s="46"/>
      <c r="J41" s="46"/>
      <c r="K41" s="55"/>
      <c r="L41" s="55"/>
      <c r="M41" s="55"/>
      <c r="N41" s="55"/>
      <c r="O41" s="55"/>
      <c r="P41" s="55"/>
      <c r="Q41" s="55"/>
      <c r="R41" s="55"/>
      <c r="S41" s="106">
        <f>+B22</f>
        <v>0</v>
      </c>
      <c r="T41" s="104">
        <f>(S22/12*$D$105)+(T22/12*$D$106)</f>
        <v>0</v>
      </c>
      <c r="U41" s="104">
        <f>(T22/12*$D$105)+(U22/12*$D$106)</f>
        <v>0</v>
      </c>
      <c r="V41" s="104">
        <f>(U22/12*$D$105)+(V22/12*$D$106)</f>
        <v>0</v>
      </c>
      <c r="W41" s="104">
        <f>(V22/12*$D$105)+(W22/12*$D$106)</f>
        <v>0</v>
      </c>
      <c r="X41" s="104">
        <f>(W22/12*$D$105)+(X22/12*$D$106)</f>
        <v>0</v>
      </c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</row>
    <row r="42" spans="1:77" s="6" customFormat="1" ht="14.25" customHeight="1">
      <c r="A42" s="31"/>
      <c r="B42" s="45" t="s">
        <v>65</v>
      </c>
      <c r="C42" s="3"/>
      <c r="D42" s="26"/>
      <c r="E42" s="26"/>
      <c r="F42" s="26"/>
      <c r="G42" s="26"/>
      <c r="H42" s="26"/>
      <c r="I42" s="26"/>
      <c r="J42" s="26"/>
      <c r="K42" s="7"/>
      <c r="L42" s="7"/>
      <c r="M42" s="7"/>
      <c r="N42" s="7"/>
      <c r="O42" s="7"/>
      <c r="P42" s="7"/>
      <c r="Q42" s="7"/>
      <c r="R42" s="7"/>
      <c r="S42" s="106"/>
      <c r="T42" s="34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</row>
    <row r="43" spans="1:77" s="6" customFormat="1" ht="14.25" customHeight="1">
      <c r="A43" s="31">
        <v>5228</v>
      </c>
      <c r="B43" s="52"/>
      <c r="C43" s="11"/>
      <c r="D43" s="26"/>
      <c r="E43" s="26"/>
      <c r="F43" s="26"/>
      <c r="G43" s="26"/>
      <c r="H43" s="26"/>
      <c r="I43" s="26"/>
      <c r="J43" s="26"/>
      <c r="K43" s="53">
        <v>0</v>
      </c>
      <c r="L43" s="58">
        <f t="shared" ref="L43:Q45" si="26">K43*1.03</f>
        <v>0</v>
      </c>
      <c r="M43" s="58">
        <f t="shared" si="26"/>
        <v>0</v>
      </c>
      <c r="N43" s="58">
        <f t="shared" si="26"/>
        <v>0</v>
      </c>
      <c r="O43" s="58">
        <f t="shared" si="26"/>
        <v>0</v>
      </c>
      <c r="P43" s="58">
        <f t="shared" si="26"/>
        <v>0</v>
      </c>
      <c r="Q43" s="58">
        <f t="shared" si="26"/>
        <v>0</v>
      </c>
      <c r="R43" s="7">
        <f>SUM(K43:Q43)</f>
        <v>0</v>
      </c>
      <c r="S43" s="106"/>
      <c r="T43" s="34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</row>
    <row r="44" spans="1:77" s="6" customFormat="1" ht="14.25" customHeight="1">
      <c r="A44" s="31"/>
      <c r="B44" s="52"/>
      <c r="C44" s="3"/>
      <c r="D44" s="26"/>
      <c r="E44" s="26" t="s">
        <v>42</v>
      </c>
      <c r="F44" s="26"/>
      <c r="G44" s="26"/>
      <c r="H44" s="26"/>
      <c r="I44" s="26"/>
      <c r="J44" s="26"/>
      <c r="K44" s="53">
        <v>0</v>
      </c>
      <c r="L44" s="58">
        <f t="shared" si="26"/>
        <v>0</v>
      </c>
      <c r="M44" s="58">
        <f t="shared" si="26"/>
        <v>0</v>
      </c>
      <c r="N44" s="58">
        <f t="shared" si="26"/>
        <v>0</v>
      </c>
      <c r="O44" s="58">
        <f t="shared" si="26"/>
        <v>0</v>
      </c>
      <c r="P44" s="58">
        <f t="shared" si="26"/>
        <v>0</v>
      </c>
      <c r="Q44" s="58">
        <f t="shared" si="26"/>
        <v>0</v>
      </c>
      <c r="R44" s="7">
        <f t="shared" ref="R44:R46" si="27">SUM(K44:Q44)</f>
        <v>0</v>
      </c>
      <c r="S44" s="106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</row>
    <row r="45" spans="1:77" s="6" customFormat="1" ht="14.25" customHeight="1">
      <c r="A45" s="31"/>
      <c r="B45" s="128"/>
      <c r="C45" s="3"/>
      <c r="D45" s="26"/>
      <c r="E45" s="26"/>
      <c r="F45" s="26"/>
      <c r="G45" s="26"/>
      <c r="H45" s="26"/>
      <c r="I45" s="26"/>
      <c r="J45" s="26"/>
      <c r="K45" s="53">
        <v>0</v>
      </c>
      <c r="L45" s="58">
        <f t="shared" si="26"/>
        <v>0</v>
      </c>
      <c r="M45" s="58">
        <f t="shared" si="26"/>
        <v>0</v>
      </c>
      <c r="N45" s="58">
        <f t="shared" si="26"/>
        <v>0</v>
      </c>
      <c r="O45" s="58">
        <f t="shared" si="26"/>
        <v>0</v>
      </c>
      <c r="P45" s="58">
        <f t="shared" si="26"/>
        <v>0</v>
      </c>
      <c r="Q45" s="58">
        <f t="shared" si="26"/>
        <v>0</v>
      </c>
      <c r="R45" s="7">
        <f t="shared" si="27"/>
        <v>0</v>
      </c>
      <c r="S45" s="106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</row>
    <row r="46" spans="1:77" s="6" customFormat="1" ht="14.25" customHeight="1">
      <c r="A46" s="31">
        <v>5224</v>
      </c>
      <c r="B46" s="128"/>
      <c r="C46" s="3"/>
      <c r="D46" s="26"/>
      <c r="E46" s="26"/>
      <c r="F46" s="26"/>
      <c r="G46" s="26"/>
      <c r="H46" s="26"/>
      <c r="I46" s="26"/>
      <c r="J46" s="26"/>
      <c r="K46" s="53">
        <v>0</v>
      </c>
      <c r="L46" s="58">
        <f t="shared" ref="L46:Q46" si="28">K46*1.03</f>
        <v>0</v>
      </c>
      <c r="M46" s="58">
        <f t="shared" si="28"/>
        <v>0</v>
      </c>
      <c r="N46" s="58">
        <f t="shared" si="28"/>
        <v>0</v>
      </c>
      <c r="O46" s="58">
        <f t="shared" si="28"/>
        <v>0</v>
      </c>
      <c r="P46" s="58">
        <f t="shared" si="28"/>
        <v>0</v>
      </c>
      <c r="Q46" s="58">
        <f t="shared" si="28"/>
        <v>0</v>
      </c>
      <c r="R46" s="7">
        <f t="shared" si="27"/>
        <v>0</v>
      </c>
      <c r="S46" s="106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</row>
    <row r="47" spans="1:77" s="51" customFormat="1" ht="14.25" customHeight="1">
      <c r="A47" s="31"/>
      <c r="B47" s="54" t="s">
        <v>165</v>
      </c>
      <c r="C47" s="45"/>
      <c r="D47" s="46"/>
      <c r="E47" s="46"/>
      <c r="F47" s="46"/>
      <c r="G47" s="46"/>
      <c r="H47" s="46"/>
      <c r="I47" s="46"/>
      <c r="J47" s="46"/>
      <c r="K47" s="48">
        <f t="shared" ref="K47:Q47" si="29">SUM(K42:K46)</f>
        <v>0</v>
      </c>
      <c r="L47" s="48">
        <f t="shared" si="29"/>
        <v>0</v>
      </c>
      <c r="M47" s="48">
        <f t="shared" si="29"/>
        <v>0</v>
      </c>
      <c r="N47" s="48">
        <f t="shared" si="29"/>
        <v>0</v>
      </c>
      <c r="O47" s="48">
        <f t="shared" si="29"/>
        <v>0</v>
      </c>
      <c r="P47" s="48">
        <f t="shared" si="29"/>
        <v>0</v>
      </c>
      <c r="Q47" s="48">
        <f t="shared" si="29"/>
        <v>0</v>
      </c>
      <c r="R47" s="48">
        <f>SUM(K47:Q47)</f>
        <v>0</v>
      </c>
      <c r="S47" s="50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</row>
    <row r="48" spans="1:77" s="6" customFormat="1" ht="15" customHeight="1">
      <c r="A48" s="31"/>
      <c r="B48" s="3"/>
      <c r="C48" s="3"/>
      <c r="D48" s="26"/>
      <c r="E48" s="26"/>
      <c r="F48" s="26"/>
      <c r="G48" s="26"/>
      <c r="H48" s="26"/>
      <c r="I48" s="26"/>
      <c r="J48" s="26"/>
      <c r="K48" s="7"/>
      <c r="L48" s="7"/>
      <c r="M48" s="7"/>
      <c r="N48" s="7"/>
      <c r="O48" s="7"/>
      <c r="P48" s="7"/>
      <c r="Q48" s="7"/>
      <c r="R48" s="7"/>
      <c r="S48" s="35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</row>
    <row r="49" spans="1:77" s="6" customFormat="1" ht="14.25" customHeight="1">
      <c r="A49" s="31"/>
      <c r="B49" s="51" t="s">
        <v>67</v>
      </c>
      <c r="C49" s="3"/>
      <c r="D49" s="26"/>
      <c r="E49" s="26"/>
      <c r="F49" s="26"/>
      <c r="G49" s="26"/>
      <c r="H49" s="26"/>
      <c r="I49" s="26"/>
      <c r="J49" s="26"/>
      <c r="K49" s="7"/>
      <c r="L49" s="7"/>
      <c r="M49" s="7"/>
      <c r="N49" s="7"/>
      <c r="O49" s="7"/>
      <c r="P49" s="7"/>
      <c r="Q49" s="7"/>
      <c r="R49" s="7"/>
      <c r="S49" s="3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</row>
    <row r="50" spans="1:77" s="6" customFormat="1" ht="14.25" customHeight="1">
      <c r="A50" s="31">
        <v>5200</v>
      </c>
      <c r="B50" s="181"/>
      <c r="C50" s="127"/>
      <c r="D50" s="26"/>
      <c r="E50" s="26"/>
      <c r="F50" s="26"/>
      <c r="G50" s="26"/>
      <c r="H50" s="26"/>
      <c r="I50" s="26"/>
      <c r="J50" s="26"/>
      <c r="K50" s="110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341">
        <f>SUM(K50:Q50)</f>
        <v>0</v>
      </c>
      <c r="S50" s="3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</row>
    <row r="51" spans="1:77" s="51" customFormat="1" ht="14.25" customHeight="1">
      <c r="A51" s="31"/>
      <c r="B51" s="54" t="s">
        <v>166</v>
      </c>
      <c r="C51" s="45"/>
      <c r="D51" s="46"/>
      <c r="E51" s="46"/>
      <c r="F51" s="46"/>
      <c r="G51" s="46"/>
      <c r="H51" s="46"/>
      <c r="I51" s="46"/>
      <c r="J51" s="46"/>
      <c r="K51" s="47">
        <f t="shared" ref="K51:Q51" si="30">SUM(K49:K50)</f>
        <v>0</v>
      </c>
      <c r="L51" s="47">
        <f t="shared" si="30"/>
        <v>0</v>
      </c>
      <c r="M51" s="47">
        <f t="shared" si="30"/>
        <v>0</v>
      </c>
      <c r="N51" s="47">
        <f t="shared" si="30"/>
        <v>0</v>
      </c>
      <c r="O51" s="47">
        <f t="shared" si="30"/>
        <v>0</v>
      </c>
      <c r="P51" s="47">
        <f t="shared" si="30"/>
        <v>0</v>
      </c>
      <c r="Q51" s="47">
        <f t="shared" si="30"/>
        <v>0</v>
      </c>
      <c r="R51" s="48">
        <f>SUM(K51:Q51)</f>
        <v>0</v>
      </c>
      <c r="S51" s="50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</row>
    <row r="52" spans="1:77" s="6" customFormat="1" ht="14.25" customHeight="1">
      <c r="A52" s="31"/>
      <c r="C52" s="3"/>
      <c r="D52" s="26"/>
      <c r="E52" s="26"/>
      <c r="F52" s="26"/>
      <c r="G52" s="26"/>
      <c r="H52" s="26"/>
      <c r="I52" s="26"/>
      <c r="J52" s="26"/>
      <c r="K52" s="57"/>
      <c r="L52" s="57"/>
      <c r="M52" s="57"/>
      <c r="N52" s="57"/>
      <c r="O52" s="57"/>
      <c r="P52" s="57"/>
      <c r="Q52" s="57"/>
      <c r="R52" s="7"/>
      <c r="S52" s="3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</row>
    <row r="53" spans="1:77" s="6" customFormat="1" ht="14.25" customHeight="1">
      <c r="A53" s="31"/>
      <c r="B53" s="45" t="s">
        <v>69</v>
      </c>
      <c r="C53" s="3"/>
      <c r="D53" s="26"/>
      <c r="E53" s="26"/>
      <c r="F53" s="26"/>
      <c r="G53" s="26"/>
      <c r="H53" s="26"/>
      <c r="I53" s="26"/>
      <c r="J53" s="26"/>
      <c r="K53" s="7"/>
      <c r="L53" s="7"/>
      <c r="M53" s="7"/>
      <c r="N53" s="7"/>
      <c r="O53" s="7"/>
      <c r="P53" s="7"/>
      <c r="Q53" s="7"/>
      <c r="R53" s="7"/>
      <c r="S53" s="35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</row>
    <row r="54" spans="1:77" s="6" customFormat="1" ht="13.5" customHeight="1">
      <c r="A54" s="31">
        <v>4189</v>
      </c>
      <c r="B54" s="52" t="s">
        <v>82</v>
      </c>
      <c r="C54" s="3"/>
      <c r="D54" s="26"/>
      <c r="E54" s="26"/>
      <c r="F54" s="26"/>
      <c r="G54" s="26"/>
      <c r="H54" s="26"/>
      <c r="I54" s="26"/>
      <c r="J54" s="26"/>
      <c r="K54" s="58">
        <v>0</v>
      </c>
      <c r="L54" s="58">
        <f t="shared" ref="L54:Q54" si="31">K54*1.05</f>
        <v>0</v>
      </c>
      <c r="M54" s="58">
        <f t="shared" si="31"/>
        <v>0</v>
      </c>
      <c r="N54" s="58">
        <f t="shared" si="31"/>
        <v>0</v>
      </c>
      <c r="O54" s="58">
        <f t="shared" si="31"/>
        <v>0</v>
      </c>
      <c r="P54" s="58">
        <f t="shared" si="31"/>
        <v>0</v>
      </c>
      <c r="Q54" s="58">
        <f t="shared" si="31"/>
        <v>0</v>
      </c>
      <c r="R54" s="7">
        <f>SUM(K54:Q54)</f>
        <v>0</v>
      </c>
      <c r="S54" s="3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</row>
    <row r="55" spans="1:77" s="6" customFormat="1" ht="12.75" customHeight="1">
      <c r="A55" s="31"/>
      <c r="B55" s="81" t="s">
        <v>83</v>
      </c>
      <c r="C55" s="3"/>
      <c r="D55" s="26"/>
      <c r="E55" s="26"/>
      <c r="F55" s="26"/>
      <c r="G55" s="26"/>
      <c r="H55" s="26"/>
      <c r="I55" s="26"/>
      <c r="J55" s="26"/>
      <c r="K55" s="58">
        <v>0</v>
      </c>
      <c r="L55" s="58">
        <f t="shared" ref="L55:Q56" si="32">K55*1.03</f>
        <v>0</v>
      </c>
      <c r="M55" s="58">
        <f t="shared" si="32"/>
        <v>0</v>
      </c>
      <c r="N55" s="58">
        <f t="shared" si="32"/>
        <v>0</v>
      </c>
      <c r="O55" s="58">
        <f t="shared" si="32"/>
        <v>0</v>
      </c>
      <c r="P55" s="58">
        <f t="shared" si="32"/>
        <v>0</v>
      </c>
      <c r="Q55" s="58">
        <f t="shared" si="32"/>
        <v>0</v>
      </c>
      <c r="R55" s="7">
        <f t="shared" ref="R55:R58" si="33">SUM(K55:Q55)</f>
        <v>0</v>
      </c>
      <c r="S55" s="3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</row>
    <row r="56" spans="1:77" s="6" customFormat="1" ht="14.25" customHeight="1">
      <c r="A56" s="31">
        <v>5341</v>
      </c>
      <c r="B56" s="52"/>
      <c r="C56" s="3"/>
      <c r="D56" s="26"/>
      <c r="E56" s="26"/>
      <c r="F56" s="26"/>
      <c r="G56" s="26"/>
      <c r="H56" s="26"/>
      <c r="I56" s="26"/>
      <c r="J56" s="26"/>
      <c r="K56" s="58">
        <v>0</v>
      </c>
      <c r="L56" s="58">
        <f t="shared" si="32"/>
        <v>0</v>
      </c>
      <c r="M56" s="58">
        <f t="shared" si="32"/>
        <v>0</v>
      </c>
      <c r="N56" s="58">
        <f t="shared" si="32"/>
        <v>0</v>
      </c>
      <c r="O56" s="58">
        <f t="shared" si="32"/>
        <v>0</v>
      </c>
      <c r="P56" s="58">
        <f t="shared" si="32"/>
        <v>0</v>
      </c>
      <c r="Q56" s="58">
        <f t="shared" si="32"/>
        <v>0</v>
      </c>
      <c r="R56" s="7">
        <f t="shared" si="33"/>
        <v>0</v>
      </c>
      <c r="S56" s="3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</row>
    <row r="57" spans="1:77" s="6" customFormat="1" ht="14.25" customHeight="1">
      <c r="A57" s="31">
        <v>5340</v>
      </c>
      <c r="B57" s="52"/>
      <c r="C57" s="3"/>
      <c r="D57" s="26"/>
      <c r="E57" s="26"/>
      <c r="F57" s="26"/>
      <c r="G57" s="26"/>
      <c r="H57" s="26"/>
      <c r="I57" s="26"/>
      <c r="J57" s="26"/>
      <c r="K57" s="58">
        <v>0</v>
      </c>
      <c r="L57" s="58">
        <f t="shared" ref="L57:Q57" si="34">ROUND(K57*$D$110,0)</f>
        <v>0</v>
      </c>
      <c r="M57" s="58">
        <f t="shared" si="34"/>
        <v>0</v>
      </c>
      <c r="N57" s="58">
        <f t="shared" si="34"/>
        <v>0</v>
      </c>
      <c r="O57" s="58">
        <f t="shared" si="34"/>
        <v>0</v>
      </c>
      <c r="P57" s="58">
        <f t="shared" si="34"/>
        <v>0</v>
      </c>
      <c r="Q57" s="58">
        <f t="shared" si="34"/>
        <v>0</v>
      </c>
      <c r="R57" s="7">
        <f t="shared" si="33"/>
        <v>0</v>
      </c>
      <c r="S57" s="3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  <row r="58" spans="1:77" s="6" customFormat="1" ht="14.25" customHeight="1">
      <c r="A58" s="31"/>
      <c r="B58" s="52" t="s">
        <v>130</v>
      </c>
      <c r="C58" s="3"/>
      <c r="D58" s="26"/>
      <c r="E58" s="26"/>
      <c r="F58" s="26"/>
      <c r="G58" s="26"/>
      <c r="H58" s="26"/>
      <c r="I58" s="26"/>
      <c r="J58" s="26"/>
      <c r="K58" s="58">
        <v>0</v>
      </c>
      <c r="L58" s="58">
        <v>0</v>
      </c>
      <c r="M58" s="58">
        <f>ROUND(L58*$D$110,0)</f>
        <v>0</v>
      </c>
      <c r="N58" s="58">
        <f>ROUND(M58*$D$110,0)</f>
        <v>0</v>
      </c>
      <c r="O58" s="58">
        <f>ROUND(N58*$D$110,0)</f>
        <v>0</v>
      </c>
      <c r="P58" s="58">
        <f>ROUND(O58*$D$110,0)</f>
        <v>0</v>
      </c>
      <c r="Q58" s="58">
        <f>ROUND(P58*$D$110,0)</f>
        <v>0</v>
      </c>
      <c r="R58" s="7">
        <f t="shared" si="33"/>
        <v>0</v>
      </c>
      <c r="S58" s="3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 s="51" customFormat="1">
      <c r="A59" s="31"/>
      <c r="B59" s="54" t="s">
        <v>167</v>
      </c>
      <c r="C59" s="45"/>
      <c r="D59" s="46"/>
      <c r="E59" s="46"/>
      <c r="F59" s="46"/>
      <c r="G59" s="46"/>
      <c r="H59" s="46"/>
      <c r="I59" s="46"/>
      <c r="J59" s="46"/>
      <c r="K59" s="47">
        <f t="shared" ref="K59:Q59" si="35">SUM(K53:K58)</f>
        <v>0</v>
      </c>
      <c r="L59" s="47">
        <f t="shared" si="35"/>
        <v>0</v>
      </c>
      <c r="M59" s="47">
        <f t="shared" si="35"/>
        <v>0</v>
      </c>
      <c r="N59" s="47">
        <f t="shared" si="35"/>
        <v>0</v>
      </c>
      <c r="O59" s="47">
        <f t="shared" si="35"/>
        <v>0</v>
      </c>
      <c r="P59" s="47">
        <f t="shared" si="35"/>
        <v>0</v>
      </c>
      <c r="Q59" s="47">
        <f t="shared" si="35"/>
        <v>0</v>
      </c>
      <c r="R59" s="48">
        <f>SUM(K59:O59)</f>
        <v>0</v>
      </c>
      <c r="S59" s="50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</row>
    <row r="60" spans="1:77" s="51" customFormat="1">
      <c r="A60" s="31"/>
      <c r="B60" s="54"/>
      <c r="C60" s="45"/>
      <c r="D60" s="46"/>
      <c r="E60" s="46"/>
      <c r="F60" s="46"/>
      <c r="G60" s="46"/>
      <c r="H60" s="46"/>
      <c r="I60" s="46"/>
      <c r="J60" s="46"/>
      <c r="K60" s="55"/>
      <c r="L60" s="55"/>
      <c r="M60" s="55"/>
      <c r="N60" s="55"/>
      <c r="O60" s="55"/>
      <c r="P60" s="55"/>
      <c r="Q60" s="55"/>
      <c r="R60" s="55"/>
      <c r="S60" s="50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</row>
    <row r="61" spans="1:77" s="51" customFormat="1" ht="14.25" customHeight="1">
      <c r="A61" s="31"/>
      <c r="B61" s="45" t="s">
        <v>168</v>
      </c>
      <c r="C61" s="54"/>
      <c r="D61" s="54"/>
      <c r="E61" s="45"/>
      <c r="F61" s="45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55"/>
      <c r="S61" s="50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</row>
    <row r="62" spans="1:77" s="51" customFormat="1" ht="14.25" customHeight="1">
      <c r="A62" s="31"/>
      <c r="B62" s="54"/>
      <c r="C62" s="54"/>
      <c r="D62" s="45"/>
      <c r="E62" s="46"/>
      <c r="F62" s="46"/>
      <c r="G62" s="46"/>
      <c r="H62" s="46"/>
      <c r="I62" s="46"/>
      <c r="J62" s="46"/>
      <c r="K62" s="55"/>
      <c r="L62" s="55"/>
      <c r="M62" s="55"/>
      <c r="N62" s="55"/>
      <c r="O62" s="55"/>
      <c r="P62" s="55"/>
      <c r="Q62" s="55"/>
      <c r="R62" s="55"/>
      <c r="S62" s="50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</row>
    <row r="63" spans="1:77" s="51" customFormat="1" ht="14.25" customHeight="1">
      <c r="A63" s="31"/>
      <c r="B63" s="54"/>
      <c r="C63" s="17" t="s">
        <v>219</v>
      </c>
      <c r="D63" s="45"/>
      <c r="E63" s="46"/>
      <c r="F63" s="46"/>
      <c r="G63" s="46"/>
      <c r="H63" s="46"/>
      <c r="I63" s="46"/>
      <c r="J63" s="46"/>
      <c r="K63" s="55"/>
      <c r="L63" s="55"/>
      <c r="M63" s="55"/>
      <c r="N63" s="55"/>
      <c r="O63" s="55"/>
      <c r="P63" s="55"/>
      <c r="Q63" s="55"/>
      <c r="R63" s="55"/>
      <c r="S63" s="50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</row>
    <row r="64" spans="1:77" s="51" customFormat="1" ht="14.25" customHeight="1">
      <c r="A64" s="31"/>
      <c r="B64" s="54"/>
      <c r="C64" s="52" t="s">
        <v>72</v>
      </c>
      <c r="D64" s="45"/>
      <c r="E64" s="46"/>
      <c r="F64" s="46"/>
      <c r="G64" s="46"/>
      <c r="H64" s="46"/>
      <c r="I64" s="46"/>
      <c r="J64" s="46"/>
      <c r="K64" s="111">
        <f>'Project 2 Sub Name'!K81</f>
        <v>0</v>
      </c>
      <c r="L64" s="111">
        <f>'Project 2 Sub Name'!L81</f>
        <v>0</v>
      </c>
      <c r="M64" s="111">
        <f>'Project 2 Sub Name'!M81</f>
        <v>0</v>
      </c>
      <c r="N64" s="111">
        <f>'Project 2 Sub Name'!N81</f>
        <v>0</v>
      </c>
      <c r="O64" s="111">
        <f>'Project 2 Sub Name'!O81</f>
        <v>0</v>
      </c>
      <c r="P64" s="111">
        <f>'Project 2 Sub Name'!P81</f>
        <v>0</v>
      </c>
      <c r="Q64" s="111">
        <v>0</v>
      </c>
      <c r="R64" s="7">
        <f>SUM(K64:Q64)</f>
        <v>0</v>
      </c>
      <c r="S64" s="50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</row>
    <row r="65" spans="1:77" s="51" customFormat="1" ht="14.25" customHeight="1">
      <c r="A65" s="31"/>
      <c r="B65" s="54"/>
      <c r="C65" s="52" t="s">
        <v>73</v>
      </c>
      <c r="D65" s="87"/>
      <c r="E65" s="46"/>
      <c r="F65" s="46"/>
      <c r="G65" s="46"/>
      <c r="H65" s="46"/>
      <c r="I65" s="46"/>
      <c r="J65" s="46"/>
      <c r="K65" s="112">
        <f>'Project 2 Sub Name'!K82</f>
        <v>0</v>
      </c>
      <c r="L65" s="112">
        <f>'Project 2 Sub Name'!L82</f>
        <v>0</v>
      </c>
      <c r="M65" s="112">
        <f>'Project 2 Sub Name'!M82</f>
        <v>0</v>
      </c>
      <c r="N65" s="112">
        <f>'Project 2 Sub Name'!N82</f>
        <v>0</v>
      </c>
      <c r="O65" s="112">
        <f>'Project 2 Sub Name'!O82</f>
        <v>0</v>
      </c>
      <c r="P65" s="112">
        <f>'Project 2 Sub Name'!P82</f>
        <v>0</v>
      </c>
      <c r="Q65" s="112">
        <v>0</v>
      </c>
      <c r="R65" s="86">
        <f>SUM(K65:Q65)</f>
        <v>0</v>
      </c>
      <c r="S65" s="50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</row>
    <row r="66" spans="1:77" s="51" customFormat="1" ht="14.25" customHeight="1">
      <c r="A66" s="31"/>
      <c r="B66" s="54"/>
      <c r="C66" s="54" t="s">
        <v>74</v>
      </c>
      <c r="D66" s="45"/>
      <c r="E66" s="46"/>
      <c r="F66" s="46"/>
      <c r="G66" s="46"/>
      <c r="H66" s="46"/>
      <c r="I66" s="46"/>
      <c r="J66" s="46"/>
      <c r="K66" s="55">
        <f t="shared" ref="K66:Q66" si="36">SUM(K64:K65)</f>
        <v>0</v>
      </c>
      <c r="L66" s="55">
        <f t="shared" si="36"/>
        <v>0</v>
      </c>
      <c r="M66" s="55">
        <f t="shared" si="36"/>
        <v>0</v>
      </c>
      <c r="N66" s="55">
        <f t="shared" si="36"/>
        <v>0</v>
      </c>
      <c r="O66" s="55">
        <f t="shared" si="36"/>
        <v>0</v>
      </c>
      <c r="P66" s="55">
        <f t="shared" si="36"/>
        <v>0</v>
      </c>
      <c r="Q66" s="55">
        <f t="shared" si="36"/>
        <v>0</v>
      </c>
      <c r="R66" s="48">
        <f>SUM(K66:Q66)</f>
        <v>0</v>
      </c>
      <c r="S66" s="50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</row>
    <row r="67" spans="1:77" s="51" customFormat="1" ht="14.25" customHeight="1">
      <c r="A67" s="31"/>
      <c r="B67" s="54"/>
      <c r="C67" s="54"/>
      <c r="D67" s="45"/>
      <c r="E67" s="46"/>
      <c r="F67" s="46"/>
      <c r="G67" s="46"/>
      <c r="H67" s="46"/>
      <c r="I67" s="46"/>
      <c r="J67" s="46"/>
      <c r="K67" s="55"/>
      <c r="L67" s="55"/>
      <c r="M67" s="55"/>
      <c r="N67" s="55"/>
      <c r="O67" s="55"/>
      <c r="P67" s="55"/>
      <c r="Q67" s="55"/>
      <c r="R67" s="55"/>
      <c r="S67" s="50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</row>
    <row r="68" spans="1:77" s="51" customFormat="1" ht="14.25" customHeight="1">
      <c r="A68" s="31"/>
      <c r="B68" s="54"/>
      <c r="C68" s="17" t="s">
        <v>133</v>
      </c>
      <c r="D68" s="45"/>
      <c r="E68" s="46"/>
      <c r="F68" s="46"/>
      <c r="G68" s="46"/>
      <c r="H68" s="46"/>
      <c r="I68" s="46"/>
      <c r="J68" s="46"/>
      <c r="K68" s="55"/>
      <c r="L68" s="55"/>
      <c r="M68" s="55"/>
      <c r="N68" s="55"/>
      <c r="O68" s="55"/>
      <c r="P68" s="55"/>
      <c r="Q68" s="55"/>
      <c r="R68" s="55"/>
      <c r="S68" s="50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</row>
    <row r="69" spans="1:77" s="51" customFormat="1" ht="14.25" customHeight="1">
      <c r="A69" s="31"/>
      <c r="B69" s="54"/>
      <c r="C69" s="52" t="s">
        <v>72</v>
      </c>
      <c r="D69" s="45"/>
      <c r="E69" s="46"/>
      <c r="F69" s="46"/>
      <c r="G69" s="46"/>
      <c r="H69" s="46"/>
      <c r="I69" s="46"/>
      <c r="J69" s="46"/>
      <c r="K69" s="111">
        <v>0</v>
      </c>
      <c r="L69" s="58">
        <v>0</v>
      </c>
      <c r="M69" s="58">
        <f t="shared" ref="M69:Q70" si="37">ROUND(L69*$D$110,0)</f>
        <v>0</v>
      </c>
      <c r="N69" s="58">
        <f t="shared" si="37"/>
        <v>0</v>
      </c>
      <c r="O69" s="58">
        <f t="shared" si="37"/>
        <v>0</v>
      </c>
      <c r="P69" s="58">
        <f t="shared" si="37"/>
        <v>0</v>
      </c>
      <c r="Q69" s="58">
        <f t="shared" si="37"/>
        <v>0</v>
      </c>
      <c r="R69" s="7">
        <f>SUM(K69:Q69)</f>
        <v>0</v>
      </c>
      <c r="S69" s="50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</row>
    <row r="70" spans="1:77" s="51" customFormat="1" ht="14.25" customHeight="1">
      <c r="A70" s="31"/>
      <c r="B70" s="54"/>
      <c r="C70" s="52" t="s">
        <v>73</v>
      </c>
      <c r="D70" s="87"/>
      <c r="E70" s="46"/>
      <c r="F70" s="46"/>
      <c r="G70" s="46"/>
      <c r="H70" s="46"/>
      <c r="I70" s="46"/>
      <c r="J70" s="46"/>
      <c r="K70" s="112">
        <v>0</v>
      </c>
      <c r="L70" s="112">
        <v>0</v>
      </c>
      <c r="M70" s="112">
        <f t="shared" si="37"/>
        <v>0</v>
      </c>
      <c r="N70" s="112">
        <f t="shared" si="37"/>
        <v>0</v>
      </c>
      <c r="O70" s="112">
        <f t="shared" si="37"/>
        <v>0</v>
      </c>
      <c r="P70" s="112">
        <f t="shared" si="37"/>
        <v>0</v>
      </c>
      <c r="Q70" s="112">
        <f t="shared" si="37"/>
        <v>0</v>
      </c>
      <c r="R70" s="86">
        <f>SUM(K70:Q70)</f>
        <v>0</v>
      </c>
      <c r="S70" s="50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</row>
    <row r="71" spans="1:77" s="51" customFormat="1" ht="14.25" customHeight="1">
      <c r="A71" s="31"/>
      <c r="B71" s="54"/>
      <c r="C71" s="54" t="s">
        <v>74</v>
      </c>
      <c r="D71" s="45"/>
      <c r="E71" s="46"/>
      <c r="F71" s="46"/>
      <c r="G71" s="46"/>
      <c r="H71" s="46"/>
      <c r="I71" s="46"/>
      <c r="J71" s="46"/>
      <c r="K71" s="55">
        <f t="shared" ref="K71:Q71" si="38">SUM(K69:K70)</f>
        <v>0</v>
      </c>
      <c r="L71" s="55">
        <f t="shared" si="38"/>
        <v>0</v>
      </c>
      <c r="M71" s="55">
        <f t="shared" si="38"/>
        <v>0</v>
      </c>
      <c r="N71" s="55">
        <f t="shared" si="38"/>
        <v>0</v>
      </c>
      <c r="O71" s="55">
        <f t="shared" si="38"/>
        <v>0</v>
      </c>
      <c r="P71" s="55">
        <f t="shared" si="38"/>
        <v>0</v>
      </c>
      <c r="Q71" s="55">
        <f t="shared" si="38"/>
        <v>0</v>
      </c>
      <c r="R71" s="48">
        <f>SUM(K71:Q71)</f>
        <v>0</v>
      </c>
      <c r="S71" s="50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</row>
    <row r="72" spans="1:77" s="51" customFormat="1" ht="14.25" customHeight="1">
      <c r="A72" s="31"/>
      <c r="B72" s="54"/>
      <c r="C72" s="54"/>
      <c r="D72" s="45"/>
      <c r="E72" s="46"/>
      <c r="F72" s="46"/>
      <c r="G72" s="46"/>
      <c r="H72" s="46"/>
      <c r="I72" s="46"/>
      <c r="J72" s="46"/>
      <c r="K72" s="55"/>
      <c r="L72" s="55"/>
      <c r="M72" s="55"/>
      <c r="N72" s="55"/>
      <c r="O72" s="55"/>
      <c r="P72" s="55"/>
      <c r="Q72" s="55"/>
      <c r="R72" s="55"/>
      <c r="S72" s="50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</row>
    <row r="73" spans="1:77" s="51" customFormat="1" ht="14.25" customHeight="1">
      <c r="A73" s="31"/>
      <c r="B73" s="54"/>
      <c r="C73" s="17" t="s">
        <v>133</v>
      </c>
      <c r="D73" s="45"/>
      <c r="E73" s="46"/>
      <c r="F73" s="46"/>
      <c r="G73" s="46"/>
      <c r="H73" s="46"/>
      <c r="I73" s="46"/>
      <c r="J73" s="46"/>
      <c r="K73" s="55"/>
      <c r="L73" s="55"/>
      <c r="M73" s="55"/>
      <c r="N73" s="55"/>
      <c r="O73" s="55"/>
      <c r="P73" s="55"/>
      <c r="Q73" s="55"/>
      <c r="R73" s="55"/>
      <c r="S73" s="50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</row>
    <row r="74" spans="1:77" s="51" customFormat="1" ht="14.25" customHeight="1">
      <c r="A74" s="31"/>
      <c r="B74" s="54"/>
      <c r="C74" s="52" t="s">
        <v>72</v>
      </c>
      <c r="D74" s="45"/>
      <c r="E74" s="46"/>
      <c r="F74" s="46"/>
      <c r="G74" s="46"/>
      <c r="H74" s="46"/>
      <c r="I74" s="46"/>
      <c r="J74" s="46"/>
      <c r="K74" s="111">
        <v>0</v>
      </c>
      <c r="L74" s="58">
        <v>0</v>
      </c>
      <c r="M74" s="58">
        <f t="shared" ref="M74:Q75" si="39">ROUND(L74*$D$110,0)</f>
        <v>0</v>
      </c>
      <c r="N74" s="58">
        <f t="shared" si="39"/>
        <v>0</v>
      </c>
      <c r="O74" s="58">
        <f t="shared" si="39"/>
        <v>0</v>
      </c>
      <c r="P74" s="58">
        <f t="shared" si="39"/>
        <v>0</v>
      </c>
      <c r="Q74" s="58">
        <f t="shared" si="39"/>
        <v>0</v>
      </c>
      <c r="R74" s="7">
        <f>SUM(K74:Q74)</f>
        <v>0</v>
      </c>
      <c r="S74" s="50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</row>
    <row r="75" spans="1:77" s="51" customFormat="1" ht="14.25" customHeight="1">
      <c r="A75" s="31"/>
      <c r="B75" s="54"/>
      <c r="C75" s="52" t="s">
        <v>73</v>
      </c>
      <c r="D75" s="87"/>
      <c r="E75" s="46"/>
      <c r="F75" s="46"/>
      <c r="G75" s="46"/>
      <c r="H75" s="46"/>
      <c r="I75" s="46"/>
      <c r="J75" s="46"/>
      <c r="K75" s="112">
        <v>0</v>
      </c>
      <c r="L75" s="112">
        <v>0</v>
      </c>
      <c r="M75" s="112">
        <f t="shared" si="39"/>
        <v>0</v>
      </c>
      <c r="N75" s="112">
        <f t="shared" si="39"/>
        <v>0</v>
      </c>
      <c r="O75" s="112">
        <f t="shared" si="39"/>
        <v>0</v>
      </c>
      <c r="P75" s="112">
        <f t="shared" si="39"/>
        <v>0</v>
      </c>
      <c r="Q75" s="112">
        <f t="shared" si="39"/>
        <v>0</v>
      </c>
      <c r="R75" s="86">
        <f>SUM(K75:Q75)</f>
        <v>0</v>
      </c>
      <c r="S75" s="50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</row>
    <row r="76" spans="1:77" s="51" customFormat="1" ht="14.25" customHeight="1">
      <c r="A76" s="31"/>
      <c r="B76" s="54"/>
      <c r="C76" s="54" t="s">
        <v>74</v>
      </c>
      <c r="D76" s="45"/>
      <c r="E76" s="46"/>
      <c r="F76" s="46"/>
      <c r="G76" s="46"/>
      <c r="H76" s="46"/>
      <c r="I76" s="46"/>
      <c r="J76" s="46"/>
      <c r="K76" s="55">
        <f t="shared" ref="K76:Q76" si="40">SUM(K74:K75)</f>
        <v>0</v>
      </c>
      <c r="L76" s="55">
        <f t="shared" si="40"/>
        <v>0</v>
      </c>
      <c r="M76" s="55">
        <f t="shared" si="40"/>
        <v>0</v>
      </c>
      <c r="N76" s="55">
        <f t="shared" si="40"/>
        <v>0</v>
      </c>
      <c r="O76" s="55">
        <f t="shared" si="40"/>
        <v>0</v>
      </c>
      <c r="P76" s="55">
        <f t="shared" si="40"/>
        <v>0</v>
      </c>
      <c r="Q76" s="55">
        <f t="shared" si="40"/>
        <v>0</v>
      </c>
      <c r="R76" s="48">
        <f>SUM(K76:Q76)</f>
        <v>0</v>
      </c>
      <c r="S76" s="50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</row>
    <row r="77" spans="1:77" s="51" customFormat="1" ht="14.25" customHeight="1">
      <c r="A77" s="31"/>
      <c r="B77" s="54"/>
      <c r="C77" s="54"/>
      <c r="D77" s="45"/>
      <c r="E77" s="46"/>
      <c r="F77" s="46"/>
      <c r="G77" s="46"/>
      <c r="H77" s="46"/>
      <c r="I77" s="46"/>
      <c r="J77" s="46"/>
      <c r="K77" s="55"/>
      <c r="L77" s="55"/>
      <c r="M77" s="55"/>
      <c r="N77" s="55"/>
      <c r="O77" s="55"/>
      <c r="P77" s="55"/>
      <c r="Q77" s="55"/>
      <c r="R77" s="55"/>
      <c r="S77" s="50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</row>
    <row r="78" spans="1:77" s="51" customFormat="1" ht="14.25" customHeight="1">
      <c r="A78" s="31"/>
      <c r="B78" s="54"/>
      <c r="C78" s="45"/>
      <c r="D78" s="46"/>
      <c r="E78" s="46"/>
      <c r="F78" s="46"/>
      <c r="G78" s="46"/>
      <c r="H78" s="46"/>
      <c r="I78" s="46"/>
      <c r="J78" s="46"/>
      <c r="K78" s="55"/>
      <c r="L78" s="55"/>
      <c r="M78" s="55"/>
      <c r="N78" s="55"/>
      <c r="O78" s="55"/>
      <c r="P78" s="55"/>
      <c r="Q78" s="55"/>
      <c r="R78" s="55"/>
      <c r="S78" s="50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</row>
    <row r="79" spans="1:77" s="51" customFormat="1" ht="15.75" customHeight="1">
      <c r="A79" s="31"/>
      <c r="B79" s="45" t="s">
        <v>75</v>
      </c>
      <c r="C79" s="45"/>
      <c r="D79" s="46"/>
      <c r="E79" s="46"/>
      <c r="F79" s="46"/>
      <c r="G79" s="46"/>
      <c r="H79" s="46"/>
      <c r="I79" s="46"/>
      <c r="J79" s="46"/>
      <c r="K79" s="55">
        <f t="shared" ref="K79:Q79" si="41">K27+K35+K40+K47+K51+K59+K66+K71+K76</f>
        <v>0</v>
      </c>
      <c r="L79" s="55">
        <f t="shared" si="41"/>
        <v>0</v>
      </c>
      <c r="M79" s="55">
        <f t="shared" si="41"/>
        <v>0</v>
      </c>
      <c r="N79" s="55">
        <f t="shared" si="41"/>
        <v>0</v>
      </c>
      <c r="O79" s="55">
        <f t="shared" si="41"/>
        <v>0</v>
      </c>
      <c r="P79" s="55">
        <f t="shared" si="41"/>
        <v>0</v>
      </c>
      <c r="Q79" s="55">
        <f t="shared" si="41"/>
        <v>0</v>
      </c>
      <c r="R79" s="7">
        <f>SUM(K79:Q79)</f>
        <v>0</v>
      </c>
      <c r="S79" s="50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</row>
    <row r="80" spans="1:77" s="75" customFormat="1" ht="15" customHeight="1">
      <c r="A80" s="74"/>
      <c r="B80" s="45" t="s">
        <v>73</v>
      </c>
      <c r="C80" s="76"/>
      <c r="D80" s="77"/>
      <c r="E80" s="78"/>
      <c r="F80" s="78"/>
      <c r="G80" s="78"/>
      <c r="H80" s="78"/>
      <c r="I80" s="78"/>
      <c r="J80" s="78"/>
      <c r="K80" s="79">
        <f t="shared" ref="K80:Q80" si="42">K100</f>
        <v>0</v>
      </c>
      <c r="L80" s="79">
        <f t="shared" si="42"/>
        <v>0</v>
      </c>
      <c r="M80" s="79">
        <f t="shared" si="42"/>
        <v>0</v>
      </c>
      <c r="N80" s="79">
        <f t="shared" si="42"/>
        <v>0</v>
      </c>
      <c r="O80" s="79">
        <f t="shared" si="42"/>
        <v>0</v>
      </c>
      <c r="P80" s="79">
        <f t="shared" si="42"/>
        <v>0</v>
      </c>
      <c r="Q80" s="79">
        <f t="shared" si="42"/>
        <v>0</v>
      </c>
      <c r="R80" s="86">
        <f>SUM(K80:Q80)</f>
        <v>0</v>
      </c>
      <c r="S80" s="6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</row>
    <row r="81" spans="1:77" s="6" customFormat="1">
      <c r="A81" s="59">
        <v>4600</v>
      </c>
      <c r="B81" s="18" t="s">
        <v>76</v>
      </c>
      <c r="C81" s="3"/>
      <c r="D81" s="26"/>
      <c r="E81" s="26"/>
      <c r="F81" s="26"/>
      <c r="G81" s="26"/>
      <c r="H81" s="26"/>
      <c r="I81" s="26"/>
      <c r="J81" s="26"/>
      <c r="K81" s="60">
        <f t="shared" ref="K81:Q81" si="43">K79+K80</f>
        <v>0</v>
      </c>
      <c r="L81" s="60">
        <f t="shared" si="43"/>
        <v>0</v>
      </c>
      <c r="M81" s="60">
        <f t="shared" si="43"/>
        <v>0</v>
      </c>
      <c r="N81" s="60">
        <f t="shared" si="43"/>
        <v>0</v>
      </c>
      <c r="O81" s="60">
        <f t="shared" si="43"/>
        <v>0</v>
      </c>
      <c r="P81" s="60">
        <f t="shared" si="43"/>
        <v>0</v>
      </c>
      <c r="Q81" s="60">
        <f t="shared" si="43"/>
        <v>0</v>
      </c>
      <c r="R81" s="48">
        <f>SUM(K81:Q81)</f>
        <v>0</v>
      </c>
      <c r="S81" s="35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</row>
    <row r="82" spans="1:77" s="6" customFormat="1">
      <c r="A82" s="44"/>
      <c r="B82" s="18"/>
      <c r="C82" s="3"/>
      <c r="D82" s="26"/>
      <c r="E82" s="26"/>
      <c r="F82" s="26"/>
      <c r="G82" s="26"/>
      <c r="H82" s="26"/>
      <c r="I82" s="26"/>
      <c r="J82" s="26"/>
      <c r="K82" s="72"/>
      <c r="L82" s="72"/>
      <c r="M82" s="72"/>
      <c r="N82" s="72"/>
      <c r="O82" s="72"/>
      <c r="P82" s="72"/>
      <c r="Q82" s="72"/>
      <c r="R82" s="55"/>
      <c r="S82" s="35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</row>
    <row r="83" spans="1:77" s="6" customFormat="1">
      <c r="A83" s="44"/>
      <c r="B83" s="18"/>
      <c r="C83" s="3"/>
      <c r="D83" s="26"/>
      <c r="E83" s="26"/>
      <c r="F83" s="26"/>
      <c r="G83" s="26"/>
      <c r="H83" s="26"/>
      <c r="I83" s="26"/>
      <c r="J83" s="26"/>
      <c r="K83" s="72"/>
      <c r="L83" s="72"/>
      <c r="M83" s="72"/>
      <c r="N83" s="72"/>
      <c r="O83" s="72"/>
      <c r="P83" s="72"/>
      <c r="Q83" s="72"/>
      <c r="R83" s="55"/>
      <c r="S83" s="35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</row>
    <row r="84" spans="1:77" s="6" customFormat="1">
      <c r="A84" s="44"/>
      <c r="B84" s="18"/>
      <c r="C84" s="3"/>
      <c r="D84" s="26"/>
      <c r="E84" s="26"/>
      <c r="F84" s="26"/>
      <c r="G84" s="26"/>
      <c r="H84" s="26"/>
      <c r="I84" s="26"/>
      <c r="J84" s="26"/>
      <c r="K84" s="72"/>
      <c r="L84" s="72"/>
      <c r="M84" s="72"/>
      <c r="N84" s="72"/>
      <c r="O84" s="72"/>
      <c r="P84" s="72"/>
      <c r="Q84" s="72"/>
      <c r="R84" s="55"/>
      <c r="S84" s="35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</row>
    <row r="85" spans="1:77" s="6" customFormat="1">
      <c r="A85" s="1"/>
      <c r="C85" s="3"/>
      <c r="D85" s="26"/>
      <c r="E85" s="26"/>
      <c r="F85" s="26"/>
      <c r="G85" s="26"/>
      <c r="H85" s="68"/>
      <c r="I85" s="26"/>
      <c r="J85" s="68"/>
      <c r="K85" s="69"/>
      <c r="L85" s="69"/>
      <c r="M85" s="69"/>
      <c r="N85" s="69"/>
      <c r="O85" s="69"/>
      <c r="P85" s="69"/>
      <c r="Q85" s="69"/>
      <c r="R85" s="69"/>
      <c r="S85" s="35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</row>
    <row r="86" spans="1:77" s="6" customFormat="1">
      <c r="A86" s="1"/>
      <c r="C86" s="3"/>
      <c r="D86" s="26"/>
      <c r="E86" s="26"/>
      <c r="F86" s="26"/>
      <c r="G86" s="26"/>
      <c r="H86" s="73"/>
      <c r="I86" s="26"/>
      <c r="J86" s="73"/>
      <c r="K86" s="138"/>
      <c r="L86" s="138"/>
      <c r="M86" s="138"/>
      <c r="N86" s="138"/>
      <c r="O86" s="138"/>
      <c r="P86" s="138"/>
      <c r="Q86" s="138"/>
      <c r="R86" s="138"/>
      <c r="S86" s="67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</row>
    <row r="87" spans="1:77" s="6" customFormat="1">
      <c r="A87" s="1"/>
      <c r="C87" s="3"/>
      <c r="D87" s="26"/>
      <c r="E87" s="26"/>
      <c r="F87" s="11" t="s">
        <v>79</v>
      </c>
      <c r="H87" s="10"/>
      <c r="J87" s="10"/>
      <c r="K87" s="7">
        <f t="shared" ref="K87:Q87" si="44">K79</f>
        <v>0</v>
      </c>
      <c r="L87" s="7">
        <f t="shared" si="44"/>
        <v>0</v>
      </c>
      <c r="M87" s="7">
        <f t="shared" si="44"/>
        <v>0</v>
      </c>
      <c r="N87" s="7">
        <f t="shared" si="44"/>
        <v>0</v>
      </c>
      <c r="O87" s="7">
        <f t="shared" si="44"/>
        <v>0</v>
      </c>
      <c r="P87" s="7">
        <f t="shared" si="44"/>
        <v>0</v>
      </c>
      <c r="Q87" s="7">
        <f t="shared" si="44"/>
        <v>0</v>
      </c>
      <c r="R87" s="7">
        <f>R79</f>
        <v>0</v>
      </c>
      <c r="S87" s="35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</row>
    <row r="88" spans="1:77" s="6" customFormat="1">
      <c r="A88" s="1"/>
      <c r="C88" s="3"/>
      <c r="D88" s="26"/>
      <c r="E88" s="26"/>
      <c r="F88" s="3" t="s">
        <v>80</v>
      </c>
      <c r="H88" s="10"/>
      <c r="J88" s="10"/>
      <c r="K88" s="7"/>
      <c r="L88" s="7"/>
      <c r="M88" s="7"/>
      <c r="N88" s="7"/>
      <c r="O88" s="7"/>
      <c r="P88" s="7"/>
      <c r="Q88" s="7"/>
      <c r="R88" s="7"/>
      <c r="S88" s="35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</row>
    <row r="89" spans="1:77" s="6" customFormat="1">
      <c r="A89" s="1"/>
      <c r="C89" s="3"/>
      <c r="D89" s="26"/>
      <c r="E89" s="26"/>
      <c r="F89" s="10"/>
      <c r="G89" s="52" t="s">
        <v>63</v>
      </c>
      <c r="H89" s="10"/>
      <c r="I89" s="52"/>
      <c r="J89" s="10"/>
      <c r="K89" s="7">
        <f t="shared" ref="K89:R89" si="45">-K40</f>
        <v>0</v>
      </c>
      <c r="L89" s="7">
        <f t="shared" si="45"/>
        <v>0</v>
      </c>
      <c r="M89" s="7">
        <f t="shared" si="45"/>
        <v>0</v>
      </c>
      <c r="N89" s="7">
        <f t="shared" si="45"/>
        <v>0</v>
      </c>
      <c r="O89" s="7">
        <f t="shared" si="45"/>
        <v>0</v>
      </c>
      <c r="P89" s="7">
        <f t="shared" si="45"/>
        <v>0</v>
      </c>
      <c r="Q89" s="7">
        <f t="shared" si="45"/>
        <v>0</v>
      </c>
      <c r="R89" s="7">
        <f t="shared" si="45"/>
        <v>0</v>
      </c>
      <c r="S89" s="35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</row>
    <row r="90" spans="1:77" s="6" customFormat="1">
      <c r="A90" s="1"/>
      <c r="C90" s="3"/>
      <c r="D90" s="26"/>
      <c r="E90" s="26"/>
      <c r="F90" s="10"/>
      <c r="G90" s="3" t="s">
        <v>81</v>
      </c>
      <c r="H90" s="10"/>
      <c r="I90" s="3"/>
      <c r="J90" s="10"/>
      <c r="K90" s="7">
        <f t="shared" ref="K90:Q90" si="46">-(K66)</f>
        <v>0</v>
      </c>
      <c r="L90" s="7">
        <f t="shared" si="46"/>
        <v>0</v>
      </c>
      <c r="M90" s="7">
        <f t="shared" si="46"/>
        <v>0</v>
      </c>
      <c r="N90" s="7">
        <f t="shared" si="46"/>
        <v>0</v>
      </c>
      <c r="O90" s="7">
        <f t="shared" si="46"/>
        <v>0</v>
      </c>
      <c r="P90" s="7">
        <f t="shared" si="46"/>
        <v>0</v>
      </c>
      <c r="Q90" s="7">
        <f t="shared" si="46"/>
        <v>0</v>
      </c>
      <c r="R90" s="7">
        <f>-R41</f>
        <v>0</v>
      </c>
      <c r="S90" s="35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</row>
    <row r="91" spans="1:77" s="6" customFormat="1">
      <c r="A91" s="1"/>
      <c r="C91" s="3"/>
      <c r="D91" s="26"/>
      <c r="E91" s="26"/>
      <c r="F91" s="10"/>
      <c r="G91" s="3" t="s">
        <v>82</v>
      </c>
      <c r="H91" s="10"/>
      <c r="I91" s="3"/>
      <c r="J91" s="10"/>
      <c r="K91" s="7">
        <f t="shared" ref="K91:R92" si="47">-K54</f>
        <v>0</v>
      </c>
      <c r="L91" s="7">
        <f t="shared" si="47"/>
        <v>0</v>
      </c>
      <c r="M91" s="7">
        <f t="shared" si="47"/>
        <v>0</v>
      </c>
      <c r="N91" s="7">
        <f t="shared" si="47"/>
        <v>0</v>
      </c>
      <c r="O91" s="7">
        <f t="shared" si="47"/>
        <v>0</v>
      </c>
      <c r="P91" s="7">
        <f t="shared" si="47"/>
        <v>0</v>
      </c>
      <c r="Q91" s="7">
        <f t="shared" si="47"/>
        <v>0</v>
      </c>
      <c r="R91" s="7">
        <f t="shared" si="47"/>
        <v>0</v>
      </c>
      <c r="S91" s="35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</row>
    <row r="92" spans="1:77" s="6" customFormat="1">
      <c r="A92" s="1"/>
      <c r="C92" s="3"/>
      <c r="D92" s="26"/>
      <c r="E92" s="26"/>
      <c r="F92" s="10"/>
      <c r="G92" s="3" t="s">
        <v>83</v>
      </c>
      <c r="H92" s="10"/>
      <c r="I92" s="3"/>
      <c r="J92" s="10"/>
      <c r="K92" s="7">
        <f t="shared" si="47"/>
        <v>0</v>
      </c>
      <c r="L92" s="7">
        <f t="shared" si="47"/>
        <v>0</v>
      </c>
      <c r="M92" s="7">
        <f t="shared" si="47"/>
        <v>0</v>
      </c>
      <c r="N92" s="7">
        <f t="shared" si="47"/>
        <v>0</v>
      </c>
      <c r="O92" s="7">
        <f t="shared" si="47"/>
        <v>0</v>
      </c>
      <c r="P92" s="7">
        <f t="shared" si="47"/>
        <v>0</v>
      </c>
      <c r="Q92" s="7">
        <f t="shared" si="47"/>
        <v>0</v>
      </c>
      <c r="R92" s="7">
        <f t="shared" si="47"/>
        <v>0</v>
      </c>
      <c r="S92" s="35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</row>
    <row r="93" spans="1:77" s="6" customFormat="1">
      <c r="A93" s="1"/>
      <c r="C93" s="3"/>
      <c r="D93" s="26"/>
      <c r="E93" s="26"/>
      <c r="F93" s="3" t="s">
        <v>84</v>
      </c>
      <c r="G93" s="10"/>
      <c r="H93" s="10"/>
      <c r="I93" s="10"/>
      <c r="J93" s="10"/>
      <c r="K93" s="7"/>
      <c r="L93" s="7"/>
      <c r="M93" s="7"/>
      <c r="N93" s="7"/>
      <c r="O93" s="7"/>
      <c r="P93" s="7"/>
      <c r="Q93" s="7"/>
      <c r="R93" s="7"/>
      <c r="S93" s="35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</row>
    <row r="94" spans="1:77" s="6" customFormat="1">
      <c r="A94" s="1"/>
      <c r="C94" s="3"/>
      <c r="D94" s="26"/>
      <c r="E94" s="26"/>
      <c r="F94" s="10"/>
      <c r="G94" s="10" t="s">
        <v>85</v>
      </c>
      <c r="H94" s="10"/>
      <c r="I94" s="10"/>
      <c r="J94" s="10"/>
      <c r="K94" s="7"/>
      <c r="L94" s="7"/>
      <c r="M94" s="7"/>
      <c r="N94" s="7"/>
      <c r="O94" s="7"/>
      <c r="P94" s="7"/>
      <c r="Q94" s="7"/>
      <c r="R94" s="7"/>
      <c r="S94" s="35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</row>
    <row r="95" spans="1:77" s="6" customFormat="1">
      <c r="A95" s="1"/>
      <c r="C95" s="3"/>
      <c r="D95" s="26"/>
      <c r="E95" s="26"/>
      <c r="F95" s="10"/>
      <c r="G95" s="10" t="s">
        <v>86</v>
      </c>
      <c r="H95" s="10"/>
      <c r="I95" s="10"/>
      <c r="J95" s="10"/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35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</row>
    <row r="96" spans="1:77" s="6" customFormat="1">
      <c r="A96" s="1"/>
      <c r="C96" s="3"/>
      <c r="D96" s="26"/>
      <c r="E96" s="26"/>
      <c r="F96" s="10"/>
      <c r="G96" s="22"/>
      <c r="H96" s="10"/>
      <c r="I96" s="22"/>
      <c r="J96" s="10"/>
      <c r="K96" s="7"/>
      <c r="L96" s="7"/>
      <c r="M96" s="7"/>
      <c r="N96" s="7"/>
      <c r="O96" s="7"/>
      <c r="P96" s="7"/>
      <c r="Q96" s="7"/>
      <c r="R96" s="7"/>
      <c r="S96" s="35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</row>
    <row r="97" spans="1:77" s="6" customFormat="1">
      <c r="A97" s="1"/>
      <c r="C97" s="3"/>
      <c r="D97" s="26"/>
      <c r="E97" s="26"/>
      <c r="F97" s="10"/>
      <c r="G97" s="10"/>
      <c r="H97" s="10"/>
      <c r="I97" s="10"/>
      <c r="J97" s="10"/>
      <c r="K97" s="58"/>
      <c r="L97" s="58"/>
      <c r="M97" s="58"/>
      <c r="N97" s="58"/>
      <c r="O97" s="58"/>
      <c r="P97" s="58"/>
      <c r="Q97" s="58"/>
      <c r="R97" s="58"/>
      <c r="S97" s="35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</row>
    <row r="98" spans="1:77" s="6" customFormat="1">
      <c r="A98" s="1"/>
      <c r="C98" s="3"/>
      <c r="D98" s="26"/>
      <c r="E98" s="26"/>
      <c r="F98" s="10"/>
      <c r="G98" s="10"/>
      <c r="H98" s="10"/>
      <c r="I98" s="10"/>
      <c r="J98" s="10"/>
      <c r="K98" s="7"/>
      <c r="L98" s="7"/>
      <c r="M98" s="7"/>
      <c r="N98" s="7"/>
      <c r="O98" s="7"/>
      <c r="P98" s="7"/>
      <c r="Q98" s="7"/>
      <c r="R98" s="7"/>
      <c r="S98" s="35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</row>
    <row r="99" spans="1:77" s="6" customFormat="1">
      <c r="A99" s="1"/>
      <c r="C99" s="3"/>
      <c r="D99" s="26"/>
      <c r="E99" s="26"/>
      <c r="F99" s="3" t="s">
        <v>87</v>
      </c>
      <c r="G99" s="10"/>
      <c r="H99" s="10"/>
      <c r="I99" s="10"/>
      <c r="J99" s="10"/>
      <c r="K99" s="7">
        <f>SUM(K87:K98)</f>
        <v>0</v>
      </c>
      <c r="L99" s="7">
        <f t="shared" ref="L99:R99" si="48">SUM(L87:L98)</f>
        <v>0</v>
      </c>
      <c r="M99" s="7">
        <f t="shared" si="48"/>
        <v>0</v>
      </c>
      <c r="N99" s="7">
        <f t="shared" si="48"/>
        <v>0</v>
      </c>
      <c r="O99" s="7">
        <f t="shared" si="48"/>
        <v>0</v>
      </c>
      <c r="P99" s="7">
        <f t="shared" si="48"/>
        <v>0</v>
      </c>
      <c r="Q99" s="7">
        <f t="shared" si="48"/>
        <v>0</v>
      </c>
      <c r="R99" s="7">
        <f t="shared" si="48"/>
        <v>0</v>
      </c>
      <c r="S99" s="35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</row>
    <row r="100" spans="1:77" s="6" customFormat="1">
      <c r="A100" s="1"/>
      <c r="B100" s="61"/>
      <c r="C100" s="3"/>
      <c r="D100" s="26"/>
      <c r="E100" s="26"/>
      <c r="G100" s="10"/>
      <c r="H100" s="84"/>
      <c r="I100" s="10"/>
      <c r="J100" s="84"/>
      <c r="K100" s="7">
        <f>K99*$K$101</f>
        <v>0</v>
      </c>
      <c r="L100" s="7">
        <f>L99*$L$101</f>
        <v>0</v>
      </c>
      <c r="M100" s="7">
        <f>M99*$M$101</f>
        <v>0</v>
      </c>
      <c r="N100" s="7">
        <f>N99*$N$101</f>
        <v>0</v>
      </c>
      <c r="O100" s="7">
        <f>O99*$O$101</f>
        <v>0</v>
      </c>
      <c r="P100" s="7">
        <f>P99*$N$101</f>
        <v>0</v>
      </c>
      <c r="Q100" s="7">
        <f>Q99*$O$101</f>
        <v>0</v>
      </c>
      <c r="R100" s="7">
        <f>R99*$H$100</f>
        <v>0</v>
      </c>
      <c r="S100" s="35"/>
      <c r="T100" s="9"/>
      <c r="U100" s="9"/>
      <c r="V100" s="9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</row>
    <row r="101" spans="1:77" s="6" customFormat="1">
      <c r="A101" s="1"/>
      <c r="C101" s="3"/>
      <c r="D101" s="10"/>
      <c r="E101" s="10"/>
      <c r="F101" s="10" t="s">
        <v>88</v>
      </c>
      <c r="G101" s="10"/>
      <c r="H101" s="10"/>
      <c r="I101" s="10"/>
      <c r="J101" s="10"/>
      <c r="K101" s="121">
        <v>0.625</v>
      </c>
      <c r="L101" s="121">
        <v>0.625</v>
      </c>
      <c r="M101" s="121">
        <v>0.625</v>
      </c>
      <c r="N101" s="121">
        <v>0.625</v>
      </c>
      <c r="O101" s="121">
        <v>0.625</v>
      </c>
      <c r="P101" s="121">
        <v>0.625</v>
      </c>
      <c r="Q101" s="121">
        <v>0.625</v>
      </c>
      <c r="R101" s="7">
        <f>R100-R80</f>
        <v>0</v>
      </c>
      <c r="S101" s="35"/>
      <c r="T101" s="9"/>
      <c r="U101" s="9"/>
      <c r="V101" s="9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</row>
    <row r="102" spans="1:77" s="6" customFormat="1">
      <c r="A102" s="1"/>
      <c r="C102" s="3"/>
      <c r="D102" s="10"/>
      <c r="E102" s="10"/>
      <c r="F102" s="10"/>
      <c r="G102" s="10"/>
      <c r="H102" s="10"/>
      <c r="I102" s="10"/>
      <c r="J102" s="10"/>
      <c r="K102" s="122"/>
      <c r="L102" s="122"/>
      <c r="M102" s="122"/>
      <c r="N102" s="122"/>
      <c r="O102" s="122"/>
      <c r="P102" s="122"/>
      <c r="Q102" s="122"/>
      <c r="R102" s="7"/>
      <c r="S102" s="35"/>
      <c r="T102" s="9"/>
      <c r="U102" s="9"/>
      <c r="V102" s="9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</row>
    <row r="103" spans="1:77" s="6" customFormat="1">
      <c r="A103" s="1"/>
      <c r="C103" s="3"/>
      <c r="D103" s="10"/>
      <c r="E103" s="10"/>
      <c r="F103" s="10"/>
      <c r="G103" s="308"/>
      <c r="H103" s="336"/>
      <c r="I103" s="308"/>
      <c r="J103" s="336"/>
      <c r="K103" s="7"/>
      <c r="L103" s="7"/>
      <c r="M103" s="7"/>
      <c r="N103" s="7"/>
      <c r="O103" s="7"/>
      <c r="P103" s="7"/>
      <c r="Q103" s="7"/>
      <c r="R103" s="7"/>
      <c r="S103" s="35"/>
      <c r="T103" s="9"/>
      <c r="U103" s="9"/>
      <c r="V103" s="9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</row>
    <row r="104" spans="1:77">
      <c r="B104" s="13" t="s">
        <v>89</v>
      </c>
      <c r="D104" s="10" t="s">
        <v>13</v>
      </c>
      <c r="E104" s="10" t="s">
        <v>14</v>
      </c>
      <c r="F104" s="10" t="s">
        <v>15</v>
      </c>
      <c r="G104" s="10" t="s">
        <v>16</v>
      </c>
      <c r="H104" s="10" t="s">
        <v>17</v>
      </c>
      <c r="I104" s="10" t="s">
        <v>30</v>
      </c>
      <c r="J104" s="10" t="s">
        <v>31</v>
      </c>
    </row>
    <row r="105" spans="1:77">
      <c r="B105" s="99" t="s">
        <v>90</v>
      </c>
      <c r="C105" s="64" t="s">
        <v>91</v>
      </c>
      <c r="D105" s="65">
        <v>12</v>
      </c>
      <c r="E105" s="65">
        <v>12</v>
      </c>
      <c r="F105" s="65">
        <v>12</v>
      </c>
      <c r="G105" s="65">
        <v>12</v>
      </c>
      <c r="H105" s="65">
        <v>12</v>
      </c>
      <c r="I105" s="65">
        <v>12</v>
      </c>
      <c r="J105" s="65">
        <v>12</v>
      </c>
    </row>
    <row r="106" spans="1:77">
      <c r="B106" s="100" t="s">
        <v>92</v>
      </c>
      <c r="C106" s="64" t="s">
        <v>93</v>
      </c>
      <c r="D106" s="65">
        <v>0</v>
      </c>
      <c r="E106" s="65">
        <v>0</v>
      </c>
      <c r="F106" s="65">
        <v>0</v>
      </c>
      <c r="G106" s="65">
        <v>0</v>
      </c>
      <c r="H106" s="65">
        <v>0</v>
      </c>
      <c r="I106" s="65">
        <v>0</v>
      </c>
      <c r="J106" s="65">
        <v>0</v>
      </c>
      <c r="K106" s="65" t="s">
        <v>42</v>
      </c>
      <c r="L106" s="79"/>
      <c r="M106" s="79"/>
      <c r="N106" s="79"/>
      <c r="O106" s="79"/>
      <c r="P106" s="79"/>
      <c r="Q106" s="79"/>
    </row>
    <row r="107" spans="1:77">
      <c r="K107" s="98"/>
      <c r="L107" s="79"/>
      <c r="M107" s="79"/>
      <c r="N107" s="79"/>
      <c r="O107" s="79"/>
      <c r="P107" s="79"/>
      <c r="Q107" s="79"/>
    </row>
    <row r="108" spans="1:77">
      <c r="C108" s="64" t="s">
        <v>94</v>
      </c>
      <c r="D108" s="65">
        <f t="shared" ref="D108:J108" si="49">D105+D106</f>
        <v>12</v>
      </c>
      <c r="E108" s="65">
        <f t="shared" si="49"/>
        <v>12</v>
      </c>
      <c r="F108" s="65">
        <f t="shared" si="49"/>
        <v>12</v>
      </c>
      <c r="G108" s="65">
        <f t="shared" si="49"/>
        <v>12</v>
      </c>
      <c r="H108" s="65">
        <f t="shared" si="49"/>
        <v>12</v>
      </c>
      <c r="I108" s="65">
        <f t="shared" si="49"/>
        <v>12</v>
      </c>
      <c r="J108" s="65">
        <f t="shared" si="49"/>
        <v>12</v>
      </c>
      <c r="K108" s="98"/>
      <c r="L108" s="79"/>
      <c r="M108" s="79"/>
      <c r="N108" s="79"/>
      <c r="O108" s="79"/>
      <c r="P108" s="79"/>
      <c r="Q108" s="79"/>
    </row>
    <row r="109" spans="1:77">
      <c r="K109" s="13"/>
      <c r="L109" s="13"/>
      <c r="M109" s="13"/>
      <c r="N109" s="13"/>
      <c r="O109" s="13"/>
      <c r="P109" s="13"/>
      <c r="Q109" s="13"/>
      <c r="R109" s="13"/>
    </row>
    <row r="110" spans="1:77">
      <c r="D110" s="66">
        <v>1.03</v>
      </c>
    </row>
    <row r="111" spans="1:77">
      <c r="D111" s="66">
        <v>1.03</v>
      </c>
    </row>
    <row r="113" spans="1:19" s="93" customFormat="1">
      <c r="A113" s="92"/>
      <c r="E113" s="94"/>
      <c r="F113" s="94"/>
      <c r="G113" s="94"/>
      <c r="H113" s="94"/>
      <c r="I113" s="94"/>
      <c r="J113" s="94"/>
      <c r="K113" s="79"/>
      <c r="L113" s="79"/>
      <c r="M113" s="79"/>
      <c r="N113" s="79"/>
      <c r="O113" s="79"/>
      <c r="P113" s="79"/>
      <c r="Q113" s="79"/>
      <c r="R113" s="79"/>
      <c r="S113" s="95"/>
    </row>
    <row r="114" spans="1:19" s="93" customFormat="1">
      <c r="A114" s="92"/>
      <c r="E114" s="94"/>
      <c r="F114" s="94"/>
      <c r="G114" s="94"/>
      <c r="H114" s="94"/>
      <c r="I114" s="94"/>
      <c r="J114" s="94"/>
      <c r="K114" s="79"/>
      <c r="L114" s="79"/>
      <c r="M114" s="79"/>
      <c r="N114" s="79"/>
      <c r="O114" s="79"/>
      <c r="P114" s="79"/>
      <c r="Q114" s="79"/>
      <c r="R114" s="79"/>
      <c r="S114" s="95"/>
    </row>
    <row r="115" spans="1:19" s="93" customFormat="1">
      <c r="A115" s="92"/>
      <c r="E115" s="94"/>
      <c r="F115" s="94"/>
      <c r="G115" s="94"/>
      <c r="H115" s="94"/>
      <c r="I115" s="94"/>
      <c r="J115" s="94"/>
      <c r="K115" s="79"/>
      <c r="L115" s="79"/>
      <c r="M115" s="79"/>
      <c r="N115" s="79"/>
      <c r="O115" s="79"/>
      <c r="P115" s="79"/>
      <c r="Q115" s="79"/>
      <c r="R115" s="79"/>
      <c r="S115" s="95"/>
    </row>
    <row r="116" spans="1:19" s="93" customFormat="1">
      <c r="A116" s="92"/>
      <c r="E116" s="94"/>
      <c r="F116" s="94"/>
      <c r="G116" s="94"/>
      <c r="H116" s="94"/>
      <c r="I116" s="94"/>
      <c r="J116" s="94"/>
      <c r="K116" s="79"/>
      <c r="L116" s="79"/>
      <c r="M116" s="79"/>
      <c r="N116" s="79"/>
      <c r="O116" s="79"/>
      <c r="P116" s="79"/>
      <c r="Q116" s="79"/>
      <c r="R116" s="79"/>
      <c r="S116" s="95"/>
    </row>
    <row r="117" spans="1:19" s="93" customFormat="1">
      <c r="A117" s="92"/>
      <c r="E117" s="94"/>
      <c r="F117" s="94"/>
      <c r="G117" s="94"/>
      <c r="H117" s="94"/>
      <c r="I117" s="94"/>
      <c r="J117" s="94"/>
      <c r="K117" s="79"/>
      <c r="L117" s="79"/>
      <c r="M117" s="79"/>
      <c r="N117" s="79"/>
      <c r="O117" s="79"/>
      <c r="P117" s="79"/>
      <c r="Q117" s="79"/>
      <c r="R117" s="79"/>
      <c r="S117" s="95"/>
    </row>
    <row r="118" spans="1:19" s="93" customFormat="1">
      <c r="A118" s="92"/>
      <c r="K118" s="79"/>
      <c r="L118" s="79"/>
      <c r="M118" s="79"/>
      <c r="N118" s="79"/>
      <c r="O118" s="79"/>
      <c r="P118" s="79"/>
      <c r="Q118" s="79"/>
      <c r="R118" s="79"/>
      <c r="S118" s="95"/>
    </row>
    <row r="119" spans="1:19" s="93" customFormat="1">
      <c r="A119" s="92"/>
      <c r="K119" s="79"/>
      <c r="L119" s="79"/>
      <c r="M119" s="79"/>
      <c r="N119" s="79"/>
      <c r="O119" s="79"/>
      <c r="P119" s="79"/>
      <c r="Q119" s="79"/>
      <c r="R119" s="79"/>
      <c r="S119" s="95"/>
    </row>
    <row r="120" spans="1:19" s="93" customFormat="1">
      <c r="A120" s="92"/>
      <c r="B120" s="96"/>
      <c r="D120" s="97"/>
      <c r="E120" s="97"/>
      <c r="F120" s="97"/>
      <c r="G120" s="97"/>
      <c r="H120" s="97"/>
      <c r="I120" s="97"/>
      <c r="J120" s="97"/>
      <c r="K120" s="79"/>
      <c r="L120" s="79"/>
      <c r="M120" s="79"/>
      <c r="N120" s="79"/>
      <c r="O120" s="79"/>
      <c r="P120" s="79"/>
      <c r="Q120" s="79"/>
      <c r="R120" s="79"/>
      <c r="S120" s="95"/>
    </row>
    <row r="121" spans="1:19" s="93" customFormat="1">
      <c r="A121" s="92"/>
      <c r="B121" s="96"/>
      <c r="D121" s="95"/>
      <c r="E121" s="94"/>
      <c r="F121" s="94"/>
      <c r="G121" s="94"/>
      <c r="H121" s="94"/>
      <c r="I121" s="94"/>
      <c r="J121" s="94"/>
      <c r="K121" s="79"/>
      <c r="L121" s="79"/>
      <c r="M121" s="79"/>
      <c r="N121" s="79"/>
      <c r="O121" s="79"/>
      <c r="P121" s="79"/>
      <c r="Q121" s="79"/>
      <c r="R121" s="79"/>
      <c r="S121" s="95"/>
    </row>
    <row r="122" spans="1:19" s="93" customFormat="1">
      <c r="A122" s="92"/>
      <c r="K122" s="79"/>
      <c r="L122" s="79"/>
      <c r="M122" s="79"/>
      <c r="N122" s="79"/>
      <c r="O122" s="79"/>
      <c r="P122" s="79"/>
      <c r="Q122" s="79"/>
      <c r="R122" s="79"/>
      <c r="S122" s="95"/>
    </row>
    <row r="123" spans="1:19" s="93" customFormat="1">
      <c r="A123" s="92"/>
      <c r="K123" s="79"/>
      <c r="L123" s="79"/>
      <c r="M123" s="79"/>
      <c r="N123" s="79"/>
      <c r="O123" s="79"/>
      <c r="P123" s="79"/>
      <c r="Q123" s="79"/>
      <c r="R123" s="79"/>
      <c r="S123" s="95"/>
    </row>
    <row r="124" spans="1:19" s="93" customFormat="1">
      <c r="A124" s="92"/>
      <c r="K124" s="79"/>
      <c r="L124" s="79"/>
      <c r="M124" s="79"/>
      <c r="N124" s="79"/>
      <c r="O124" s="79"/>
      <c r="P124" s="79"/>
      <c r="Q124" s="79"/>
      <c r="R124" s="79"/>
      <c r="S124" s="95"/>
    </row>
    <row r="125" spans="1:19" s="93" customFormat="1">
      <c r="A125" s="92"/>
      <c r="K125" s="79"/>
      <c r="L125" s="79"/>
      <c r="M125" s="79"/>
      <c r="N125" s="79"/>
      <c r="O125" s="79"/>
      <c r="P125" s="79"/>
      <c r="Q125" s="79"/>
      <c r="R125" s="79"/>
      <c r="S125" s="95"/>
    </row>
    <row r="126" spans="1:19" s="93" customFormat="1">
      <c r="A126" s="92"/>
      <c r="K126" s="79"/>
      <c r="L126" s="79"/>
      <c r="M126" s="79"/>
      <c r="N126" s="79"/>
      <c r="O126" s="79"/>
      <c r="P126" s="79"/>
      <c r="Q126" s="79"/>
      <c r="R126" s="79"/>
      <c r="S126" s="95"/>
    </row>
    <row r="127" spans="1:19" s="93" customFormat="1">
      <c r="A127" s="92"/>
      <c r="K127" s="79"/>
      <c r="L127" s="79"/>
      <c r="M127" s="79"/>
      <c r="N127" s="79"/>
      <c r="O127" s="79"/>
      <c r="P127" s="79"/>
      <c r="Q127" s="79"/>
      <c r="R127" s="79"/>
      <c r="S127" s="95"/>
    </row>
    <row r="128" spans="1:19" s="93" customFormat="1">
      <c r="A128" s="92"/>
      <c r="K128" s="79"/>
      <c r="L128" s="79"/>
      <c r="M128" s="79"/>
      <c r="N128" s="79"/>
      <c r="O128" s="79"/>
      <c r="P128" s="79"/>
      <c r="Q128" s="79"/>
      <c r="R128" s="79"/>
      <c r="S128" s="95"/>
    </row>
    <row r="129" spans="1:19" s="93" customFormat="1">
      <c r="A129" s="92"/>
      <c r="K129" s="79"/>
      <c r="L129" s="79"/>
      <c r="M129" s="79"/>
      <c r="N129" s="79"/>
      <c r="O129" s="79"/>
      <c r="P129" s="79"/>
      <c r="Q129" s="79"/>
      <c r="R129" s="79"/>
      <c r="S129" s="95"/>
    </row>
    <row r="130" spans="1:19" s="93" customFormat="1">
      <c r="A130" s="92"/>
      <c r="K130" s="79"/>
      <c r="L130" s="79"/>
      <c r="M130" s="79"/>
      <c r="N130" s="79"/>
      <c r="O130" s="79"/>
      <c r="P130" s="79"/>
      <c r="Q130" s="79"/>
      <c r="R130" s="79"/>
      <c r="S130" s="95"/>
    </row>
  </sheetData>
  <mergeCells count="1">
    <mergeCell ref="S27:X27"/>
  </mergeCells>
  <phoneticPr fontId="0" type="noConversion"/>
  <printOptions horizontalCentered="1"/>
  <pageMargins left="0" right="0" top="0.3" bottom="0.5" header="0.5" footer="0.25"/>
  <pageSetup scale="70" orientation="landscape" horizontalDpi="4294967292" verticalDpi="144" r:id="rId1"/>
  <headerFooter alignWithMargins="0">
    <oddFooter>&amp;L&amp;F&amp;R&amp;A
&amp;D    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C957-AD7C-40ED-A496-DAA96B1F2812}">
  <sheetPr>
    <tabColor theme="6" tint="0.39997558519241921"/>
  </sheetPr>
  <dimension ref="A1:BY132"/>
  <sheetViews>
    <sheetView topLeftCell="B83" zoomScale="90" zoomScaleNormal="90" workbookViewId="0">
      <selection activeCell="C83" sqref="C83"/>
    </sheetView>
  </sheetViews>
  <sheetFormatPr defaultColWidth="9.140625" defaultRowHeight="15"/>
  <cols>
    <col min="1" max="1" width="8.140625" style="1" customWidth="1"/>
    <col min="2" max="2" width="23.42578125" style="13" customWidth="1"/>
    <col min="3" max="3" width="29.85546875" style="13" customWidth="1"/>
    <col min="4" max="4" width="13.28515625" style="13" customWidth="1"/>
    <col min="5" max="5" width="12.28515625" style="13" customWidth="1"/>
    <col min="6" max="10" width="10.7109375" style="13" customWidth="1"/>
    <col min="11" max="17" width="14.42578125" style="7" bestFit="1" customWidth="1"/>
    <col min="18" max="18" width="13.140625" style="7" customWidth="1"/>
    <col min="19" max="19" width="13.140625" style="63" customWidth="1"/>
    <col min="20" max="20" width="11.140625" style="13" customWidth="1"/>
    <col min="21" max="16384" width="9.140625" style="13"/>
  </cols>
  <sheetData>
    <row r="1" spans="1:77" s="6" customFormat="1">
      <c r="A1" s="1"/>
      <c r="B1" s="2" t="s">
        <v>0</v>
      </c>
      <c r="C1" s="91"/>
      <c r="D1" s="4" t="s">
        <v>1</v>
      </c>
      <c r="E1" s="5"/>
      <c r="K1" s="7"/>
      <c r="L1" s="7"/>
      <c r="M1" s="7"/>
      <c r="N1" s="7"/>
      <c r="O1" s="7"/>
      <c r="P1" s="7"/>
      <c r="Q1" s="7"/>
      <c r="R1" s="7"/>
      <c r="S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</row>
    <row r="2" spans="1:77" s="6" customFormat="1" ht="18.75" customHeight="1">
      <c r="A2" s="1"/>
      <c r="B2" s="70" t="s">
        <v>2</v>
      </c>
      <c r="C2" s="143"/>
      <c r="D2" s="51" t="s">
        <v>4</v>
      </c>
      <c r="E2" s="145">
        <v>0</v>
      </c>
      <c r="F2" s="12"/>
      <c r="K2" s="151"/>
      <c r="L2" s="7"/>
      <c r="M2" s="7"/>
      <c r="N2" s="7"/>
      <c r="O2" s="7"/>
      <c r="P2" s="7"/>
      <c r="Q2" s="7"/>
      <c r="R2" s="7"/>
      <c r="S2" s="8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</row>
    <row r="3" spans="1:77" s="6" customFormat="1">
      <c r="A3" s="1"/>
      <c r="B3" s="71" t="s">
        <v>5</v>
      </c>
      <c r="C3" s="143"/>
      <c r="D3" s="51" t="s">
        <v>95</v>
      </c>
      <c r="K3" s="7"/>
      <c r="L3" s="7"/>
      <c r="M3" s="7"/>
      <c r="N3" s="7"/>
      <c r="O3" s="7"/>
      <c r="P3" s="7"/>
      <c r="Q3" s="7"/>
      <c r="R3" s="7"/>
      <c r="S3" s="8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77" s="6" customFormat="1">
      <c r="A4" s="1"/>
      <c r="B4" s="51" t="s">
        <v>6</v>
      </c>
      <c r="C4" s="3" t="s">
        <v>7</v>
      </c>
      <c r="D4" s="14" t="s">
        <v>96</v>
      </c>
      <c r="E4" s="129"/>
      <c r="K4" s="88"/>
      <c r="L4" s="15"/>
      <c r="M4" s="7"/>
      <c r="N4" s="7"/>
      <c r="O4" s="7"/>
      <c r="P4" s="7"/>
      <c r="Q4" s="7"/>
      <c r="R4" s="7"/>
      <c r="S4" s="16"/>
      <c r="T4" s="10"/>
      <c r="U4" s="10"/>
      <c r="V4" s="10"/>
      <c r="W4" s="10"/>
      <c r="X4" s="10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s="6" customFormat="1">
      <c r="A5" s="1"/>
      <c r="B5" s="51" t="s">
        <v>8</v>
      </c>
      <c r="C5" s="3"/>
      <c r="D5" s="14" t="s">
        <v>9</v>
      </c>
      <c r="K5" s="88"/>
      <c r="L5" s="15"/>
      <c r="M5" s="133"/>
      <c r="N5" s="7"/>
      <c r="O5" s="7"/>
      <c r="P5" s="7"/>
      <c r="Q5" s="7"/>
      <c r="R5" s="7"/>
      <c r="S5" s="16"/>
      <c r="T5" s="10"/>
      <c r="U5" s="10"/>
      <c r="V5" s="10"/>
      <c r="W5" s="10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77" s="6" customFormat="1">
      <c r="A6" s="1"/>
      <c r="B6" s="82" t="s">
        <v>10</v>
      </c>
      <c r="C6" s="83">
        <v>212100</v>
      </c>
      <c r="D6" s="14"/>
      <c r="K6" s="15"/>
      <c r="L6" s="15"/>
      <c r="M6" s="133"/>
      <c r="N6" s="7"/>
      <c r="O6" s="7"/>
      <c r="P6" s="7"/>
      <c r="Q6" s="7"/>
      <c r="R6" s="7"/>
      <c r="S6" s="16"/>
      <c r="T6" s="10"/>
      <c r="U6" s="10"/>
      <c r="V6" s="10"/>
      <c r="W6" s="10"/>
      <c r="X6" s="10"/>
      <c r="Y6" s="10"/>
      <c r="Z6" s="10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s="6" customFormat="1">
      <c r="A7" s="1"/>
      <c r="B7" s="51"/>
      <c r="C7" s="3"/>
      <c r="D7" s="14"/>
      <c r="K7" s="15"/>
      <c r="L7" s="15"/>
      <c r="M7" s="7"/>
      <c r="N7" s="7"/>
      <c r="O7" s="7"/>
      <c r="P7" s="7"/>
      <c r="Q7" s="7"/>
      <c r="R7" s="7"/>
      <c r="S7" s="16"/>
      <c r="T7" s="10"/>
      <c r="U7" s="10"/>
      <c r="V7" s="10"/>
      <c r="W7" s="10"/>
      <c r="X7" s="10"/>
      <c r="Y7" s="10"/>
      <c r="Z7" s="10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</row>
    <row r="8" spans="1:77" s="6" customFormat="1">
      <c r="A8" s="1"/>
      <c r="B8" s="51"/>
      <c r="C8" s="3"/>
      <c r="D8" s="14"/>
      <c r="K8" s="90"/>
      <c r="L8" s="15"/>
      <c r="M8" s="7"/>
      <c r="N8" s="7"/>
      <c r="O8" s="7"/>
      <c r="P8" s="7"/>
      <c r="Q8" s="7"/>
      <c r="R8" s="7"/>
      <c r="S8" s="16"/>
      <c r="T8" s="10"/>
      <c r="U8" s="10"/>
      <c r="V8" s="10"/>
      <c r="W8" s="10"/>
      <c r="X8" s="10"/>
      <c r="Y8" s="9"/>
      <c r="Z8" s="9"/>
      <c r="AA8" s="9"/>
      <c r="AB8" s="18" t="s">
        <v>13</v>
      </c>
      <c r="AC8" s="18" t="s">
        <v>14</v>
      </c>
      <c r="AD8" s="18" t="s">
        <v>15</v>
      </c>
      <c r="AE8" s="18" t="s">
        <v>16</v>
      </c>
      <c r="AF8" s="18" t="s">
        <v>17</v>
      </c>
      <c r="AG8" s="9"/>
      <c r="AH8" s="9"/>
      <c r="AI8" s="9"/>
      <c r="AJ8" s="9"/>
      <c r="AK8" s="9"/>
      <c r="AL8" s="9"/>
      <c r="AM8" s="9"/>
      <c r="AN8" s="9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</row>
    <row r="9" spans="1:77" s="6" customFormat="1">
      <c r="A9" s="1"/>
      <c r="C9" s="3"/>
      <c r="D9" s="15"/>
      <c r="K9" s="327"/>
      <c r="L9" s="15"/>
      <c r="M9" s="15"/>
      <c r="N9" s="15"/>
      <c r="O9" s="327"/>
      <c r="P9" s="15"/>
      <c r="Q9" s="15"/>
      <c r="R9" s="7"/>
      <c r="S9" s="9"/>
      <c r="T9" s="10"/>
      <c r="U9" s="10"/>
      <c r="V9" s="10"/>
      <c r="W9" s="9"/>
      <c r="X9" s="9"/>
      <c r="Y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</row>
    <row r="10" spans="1:77" s="10" customFormat="1">
      <c r="A10" s="17" t="s">
        <v>26</v>
      </c>
      <c r="B10" s="19" t="s">
        <v>27</v>
      </c>
      <c r="C10" s="18" t="s">
        <v>28</v>
      </c>
      <c r="D10" s="180" t="s">
        <v>29</v>
      </c>
      <c r="E10" s="180" t="s">
        <v>29</v>
      </c>
      <c r="F10" s="180" t="s">
        <v>29</v>
      </c>
      <c r="G10" s="180" t="s">
        <v>29</v>
      </c>
      <c r="H10" s="180" t="s">
        <v>29</v>
      </c>
      <c r="I10" s="180" t="s">
        <v>29</v>
      </c>
      <c r="J10" s="180" t="s">
        <v>29</v>
      </c>
      <c r="K10" s="18" t="s">
        <v>13</v>
      </c>
      <c r="L10" s="18" t="s">
        <v>14</v>
      </c>
      <c r="M10" s="18" t="s">
        <v>15</v>
      </c>
      <c r="N10" s="18" t="s">
        <v>16</v>
      </c>
      <c r="O10" s="18" t="s">
        <v>17</v>
      </c>
      <c r="P10" s="18" t="s">
        <v>30</v>
      </c>
      <c r="Q10" s="18" t="s">
        <v>31</v>
      </c>
      <c r="R10" s="20" t="s">
        <v>32</v>
      </c>
      <c r="S10" s="22" t="s">
        <v>98</v>
      </c>
      <c r="T10" s="22" t="s">
        <v>99</v>
      </c>
      <c r="U10" s="22" t="s">
        <v>100</v>
      </c>
      <c r="V10" s="22" t="s">
        <v>101</v>
      </c>
      <c r="W10" s="22" t="s">
        <v>102</v>
      </c>
      <c r="X10" s="22" t="s">
        <v>103</v>
      </c>
      <c r="Y10" s="22" t="s">
        <v>104</v>
      </c>
      <c r="Z10" s="22" t="s">
        <v>143</v>
      </c>
      <c r="AA10" s="9" t="s">
        <v>144</v>
      </c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77" s="10" customFormat="1">
      <c r="A11" s="17" t="s">
        <v>41</v>
      </c>
      <c r="D11" s="180" t="s">
        <v>13</v>
      </c>
      <c r="E11" s="180" t="s">
        <v>14</v>
      </c>
      <c r="F11" s="180" t="s">
        <v>15</v>
      </c>
      <c r="G11" s="180" t="s">
        <v>16</v>
      </c>
      <c r="H11" s="180" t="s">
        <v>17</v>
      </c>
      <c r="I11" s="180" t="s">
        <v>30</v>
      </c>
      <c r="J11" s="180" t="s">
        <v>31</v>
      </c>
      <c r="K11" s="35" t="s">
        <v>145</v>
      </c>
      <c r="L11" s="35" t="s">
        <v>146</v>
      </c>
      <c r="M11" s="35" t="s">
        <v>147</v>
      </c>
      <c r="N11" s="35" t="s">
        <v>170</v>
      </c>
      <c r="O11" s="35" t="s">
        <v>171</v>
      </c>
      <c r="P11" s="35" t="s">
        <v>172</v>
      </c>
      <c r="Q11" s="35" t="s">
        <v>173</v>
      </c>
      <c r="R11" s="7"/>
      <c r="S11" s="16" t="s">
        <v>42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77" s="6" customFormat="1" ht="17.25" customHeight="1">
      <c r="A12" s="1"/>
      <c r="C12" s="3"/>
      <c r="D12" s="180"/>
      <c r="E12" s="180"/>
      <c r="F12" s="180"/>
      <c r="G12" s="180"/>
      <c r="H12" s="180"/>
      <c r="I12" s="180"/>
      <c r="J12" s="180"/>
      <c r="K12" s="7"/>
      <c r="L12" s="7"/>
      <c r="M12" s="7"/>
      <c r="N12" s="7"/>
      <c r="O12" s="7"/>
      <c r="P12" s="7"/>
      <c r="Q12" s="7"/>
      <c r="R12" s="7"/>
      <c r="S12" s="16"/>
      <c r="T12" s="10"/>
      <c r="U12" s="10"/>
      <c r="V12" s="10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</row>
    <row r="13" spans="1:77" s="6" customFormat="1" ht="15.75" customHeight="1">
      <c r="A13" s="113">
        <v>5010</v>
      </c>
      <c r="B13" s="139"/>
      <c r="C13" s="33" t="s">
        <v>106</v>
      </c>
      <c r="D13" s="137">
        <v>0</v>
      </c>
      <c r="E13" s="137">
        <v>0</v>
      </c>
      <c r="F13" s="137">
        <v>0</v>
      </c>
      <c r="G13" s="137">
        <v>0</v>
      </c>
      <c r="H13" s="137">
        <v>0</v>
      </c>
      <c r="I13" s="137">
        <v>0</v>
      </c>
      <c r="J13" s="137">
        <v>0</v>
      </c>
      <c r="K13" s="27">
        <f t="shared" ref="K13:K23" si="0">ROUND((SUM(D13*T13)*$D$107/12+SUM(D13*U13)*$D$108/12),0)</f>
        <v>0</v>
      </c>
      <c r="L13" s="27">
        <f t="shared" ref="L13:L23" si="1">ROUND((SUM(E13*U13)*$D$107/12+SUM(E13*V13)*$D$108/12),0)</f>
        <v>0</v>
      </c>
      <c r="M13" s="27">
        <f t="shared" ref="M13:M23" si="2">ROUND((SUM(F13*V13)*$D$107/12+SUM(F13*W13)*$D$108/12),0)</f>
        <v>0</v>
      </c>
      <c r="N13" s="27">
        <f t="shared" ref="N13:N23" si="3">ROUND((SUM(G13*W13)*$D$107/12+SUM(G13*X13)*$D$108/12),0)</f>
        <v>0</v>
      </c>
      <c r="O13" s="27">
        <f t="shared" ref="O13:O23" si="4">ROUND((SUM(H13*X13)*$D$107/12+SUM(H13*Y13)*$D$108/12),0)</f>
        <v>0</v>
      </c>
      <c r="P13" s="27">
        <f t="shared" ref="P13:P23" si="5">ROUND((SUM(I13*Y13)*$D$107/12+SUM(I13*Z13)*$D$108/12),0)</f>
        <v>0</v>
      </c>
      <c r="Q13" s="27">
        <f t="shared" ref="Q13:Q23" si="6">ROUND((SUM(J13*Z13)*$D$107/12+SUM(J13*AA13)*$D$108/12),0)</f>
        <v>0</v>
      </c>
      <c r="R13" s="7">
        <f>SUM(K13:Q13)</f>
        <v>0</v>
      </c>
      <c r="S13" s="29">
        <v>0</v>
      </c>
      <c r="T13" s="29">
        <v>203700</v>
      </c>
      <c r="U13" s="30">
        <f t="shared" ref="U13:Z15" si="7">IF(T13*$D$112&gt;$C$6,$C$6,T13*$D$112)</f>
        <v>209811</v>
      </c>
      <c r="V13" s="30">
        <f t="shared" si="7"/>
        <v>212100</v>
      </c>
      <c r="W13" s="30">
        <f t="shared" si="7"/>
        <v>212100</v>
      </c>
      <c r="X13" s="30">
        <f t="shared" si="7"/>
        <v>212100</v>
      </c>
      <c r="Y13" s="30">
        <f t="shared" si="7"/>
        <v>212100</v>
      </c>
      <c r="Z13" s="30">
        <f t="shared" si="7"/>
        <v>212100</v>
      </c>
      <c r="AA13" s="9">
        <v>203700</v>
      </c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s="6" customFormat="1" ht="13.35" customHeight="1">
      <c r="A14" s="113">
        <v>5010</v>
      </c>
      <c r="B14" s="139"/>
      <c r="C14" s="33"/>
      <c r="D14" s="137">
        <v>0</v>
      </c>
      <c r="E14" s="137">
        <v>0</v>
      </c>
      <c r="F14" s="137">
        <v>0</v>
      </c>
      <c r="G14" s="137">
        <v>0</v>
      </c>
      <c r="H14" s="137">
        <v>0</v>
      </c>
      <c r="I14" s="137">
        <v>0</v>
      </c>
      <c r="J14" s="137">
        <v>0</v>
      </c>
      <c r="K14" s="27">
        <f t="shared" si="0"/>
        <v>0</v>
      </c>
      <c r="L14" s="27">
        <f t="shared" si="1"/>
        <v>0</v>
      </c>
      <c r="M14" s="27">
        <f t="shared" si="2"/>
        <v>0</v>
      </c>
      <c r="N14" s="27">
        <f t="shared" si="3"/>
        <v>0</v>
      </c>
      <c r="O14" s="27">
        <f t="shared" si="4"/>
        <v>0</v>
      </c>
      <c r="P14" s="27">
        <f t="shared" si="5"/>
        <v>0</v>
      </c>
      <c r="Q14" s="27">
        <f t="shared" si="6"/>
        <v>0</v>
      </c>
      <c r="R14" s="7">
        <f t="shared" ref="R14:R23" si="8">SUM(K14:Q14)</f>
        <v>0</v>
      </c>
      <c r="S14" s="29">
        <v>0</v>
      </c>
      <c r="T14" s="29">
        <v>203700</v>
      </c>
      <c r="U14" s="30">
        <f t="shared" si="7"/>
        <v>209811</v>
      </c>
      <c r="V14" s="30">
        <f t="shared" si="7"/>
        <v>212100</v>
      </c>
      <c r="W14" s="30">
        <f t="shared" si="7"/>
        <v>212100</v>
      </c>
      <c r="X14" s="30">
        <f t="shared" si="7"/>
        <v>212100</v>
      </c>
      <c r="Y14" s="30">
        <f t="shared" si="7"/>
        <v>212100</v>
      </c>
      <c r="Z14" s="30">
        <f t="shared" si="7"/>
        <v>212100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</row>
    <row r="15" spans="1:77" s="6" customFormat="1" ht="13.35" customHeight="1">
      <c r="A15" s="113">
        <v>5010</v>
      </c>
      <c r="B15" s="139"/>
      <c r="C15" s="33"/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137">
        <v>0</v>
      </c>
      <c r="J15" s="137">
        <v>0</v>
      </c>
      <c r="K15" s="27">
        <f t="shared" si="0"/>
        <v>0</v>
      </c>
      <c r="L15" s="27">
        <f t="shared" si="1"/>
        <v>0</v>
      </c>
      <c r="M15" s="27">
        <f t="shared" si="2"/>
        <v>0</v>
      </c>
      <c r="N15" s="27">
        <f t="shared" si="3"/>
        <v>0</v>
      </c>
      <c r="O15" s="27">
        <f t="shared" si="4"/>
        <v>0</v>
      </c>
      <c r="P15" s="27">
        <f t="shared" si="5"/>
        <v>0</v>
      </c>
      <c r="Q15" s="27">
        <f t="shared" si="6"/>
        <v>0</v>
      </c>
      <c r="R15" s="7">
        <f t="shared" ref="R15:R18" si="9">SUM(K15:Q15)</f>
        <v>0</v>
      </c>
      <c r="S15" s="29">
        <v>0</v>
      </c>
      <c r="T15" s="29">
        <v>194537</v>
      </c>
      <c r="U15" s="30">
        <f t="shared" si="7"/>
        <v>200373.11000000002</v>
      </c>
      <c r="V15" s="30">
        <f t="shared" si="7"/>
        <v>206384.30330000003</v>
      </c>
      <c r="W15" s="30">
        <f t="shared" si="7"/>
        <v>212100</v>
      </c>
      <c r="X15" s="30">
        <f t="shared" si="7"/>
        <v>212100</v>
      </c>
      <c r="Y15" s="30">
        <f t="shared" si="7"/>
        <v>212100</v>
      </c>
      <c r="Z15" s="30">
        <f t="shared" si="7"/>
        <v>212100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</row>
    <row r="16" spans="1:77" s="6" customFormat="1" ht="13.5" customHeight="1">
      <c r="A16" s="114">
        <v>5100</v>
      </c>
      <c r="B16" s="139"/>
      <c r="C16" s="33"/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27">
        <f t="shared" si="0"/>
        <v>0</v>
      </c>
      <c r="L16" s="27">
        <f t="shared" si="1"/>
        <v>0</v>
      </c>
      <c r="M16" s="27">
        <f t="shared" si="2"/>
        <v>0</v>
      </c>
      <c r="N16" s="27">
        <f t="shared" si="3"/>
        <v>0</v>
      </c>
      <c r="O16" s="27">
        <f t="shared" si="4"/>
        <v>0</v>
      </c>
      <c r="P16" s="27">
        <f t="shared" si="5"/>
        <v>0</v>
      </c>
      <c r="Q16" s="27">
        <f t="shared" si="6"/>
        <v>0</v>
      </c>
      <c r="R16" s="7">
        <f t="shared" si="9"/>
        <v>0</v>
      </c>
      <c r="S16" s="29">
        <v>0</v>
      </c>
      <c r="T16" s="30">
        <f>IF(S16*$D$112&gt;$C$6,$C$6,S16*$D$112)</f>
        <v>0</v>
      </c>
      <c r="U16" s="30">
        <f t="shared" ref="U16" si="10">T16*1.05</f>
        <v>0</v>
      </c>
      <c r="V16" s="30">
        <f t="shared" ref="V16:Z23" si="11">IF(U16*$D$112&gt;$C$6,$C$6,U16*$D$112)</f>
        <v>0</v>
      </c>
      <c r="W16" s="30">
        <f t="shared" si="11"/>
        <v>0</v>
      </c>
      <c r="X16" s="30">
        <f t="shared" si="11"/>
        <v>0</v>
      </c>
      <c r="Y16" s="30">
        <f t="shared" si="11"/>
        <v>0</v>
      </c>
      <c r="Z16" s="30">
        <f t="shared" si="11"/>
        <v>0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</row>
    <row r="17" spans="1:77" s="6" customFormat="1" ht="15" customHeight="1">
      <c r="A17" s="114">
        <v>5010</v>
      </c>
      <c r="B17" s="139"/>
      <c r="C17" s="33"/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0</v>
      </c>
      <c r="J17" s="137">
        <v>0</v>
      </c>
      <c r="K17" s="27">
        <f t="shared" si="0"/>
        <v>0</v>
      </c>
      <c r="L17" s="27">
        <f t="shared" si="1"/>
        <v>0</v>
      </c>
      <c r="M17" s="27">
        <f t="shared" si="2"/>
        <v>0</v>
      </c>
      <c r="N17" s="27">
        <f t="shared" si="3"/>
        <v>0</v>
      </c>
      <c r="O17" s="27">
        <f t="shared" si="4"/>
        <v>0</v>
      </c>
      <c r="P17" s="27">
        <f t="shared" si="5"/>
        <v>0</v>
      </c>
      <c r="Q17" s="27">
        <f t="shared" si="6"/>
        <v>0</v>
      </c>
      <c r="R17" s="7">
        <f t="shared" si="9"/>
        <v>0</v>
      </c>
      <c r="S17" s="29">
        <v>0</v>
      </c>
      <c r="T17" s="30">
        <f>IF(S17*$D$112&gt;$C$6,$C$6,S17*$D$112)</f>
        <v>0</v>
      </c>
      <c r="U17" s="30">
        <f t="shared" ref="U17:U23" si="12">IF(T17*$D$112&gt;$C$6,$C$6,T17*$D$112)</f>
        <v>0</v>
      </c>
      <c r="V17" s="30">
        <f t="shared" si="11"/>
        <v>0</v>
      </c>
      <c r="W17" s="30">
        <f t="shared" si="11"/>
        <v>0</v>
      </c>
      <c r="X17" s="30">
        <f t="shared" si="11"/>
        <v>0</v>
      </c>
      <c r="Y17" s="30">
        <f t="shared" si="11"/>
        <v>0</v>
      </c>
      <c r="Z17" s="30">
        <f t="shared" si="11"/>
        <v>0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</row>
    <row r="18" spans="1:77" s="6" customFormat="1">
      <c r="A18" s="114">
        <v>5010</v>
      </c>
      <c r="B18" s="139"/>
      <c r="C18" s="33"/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>
        <v>0</v>
      </c>
      <c r="K18" s="27">
        <f t="shared" si="0"/>
        <v>0</v>
      </c>
      <c r="L18" s="27">
        <f t="shared" si="1"/>
        <v>0</v>
      </c>
      <c r="M18" s="27">
        <f t="shared" si="2"/>
        <v>0</v>
      </c>
      <c r="N18" s="27">
        <f t="shared" si="3"/>
        <v>0</v>
      </c>
      <c r="O18" s="27">
        <f t="shared" si="4"/>
        <v>0</v>
      </c>
      <c r="P18" s="27">
        <f t="shared" si="5"/>
        <v>0</v>
      </c>
      <c r="Q18" s="27">
        <f t="shared" si="6"/>
        <v>0</v>
      </c>
      <c r="R18" s="7">
        <f t="shared" si="9"/>
        <v>0</v>
      </c>
      <c r="S18" s="35">
        <v>0</v>
      </c>
      <c r="T18" s="9">
        <f>IF(S18*$D$112&gt;$C$6,$C$6,S18*$D$112)</f>
        <v>0</v>
      </c>
      <c r="U18" s="9">
        <f t="shared" si="12"/>
        <v>0</v>
      </c>
      <c r="V18" s="9">
        <f t="shared" si="11"/>
        <v>0</v>
      </c>
      <c r="W18" s="9">
        <f t="shared" si="11"/>
        <v>0</v>
      </c>
      <c r="X18" s="9">
        <f t="shared" si="11"/>
        <v>0</v>
      </c>
      <c r="Y18" s="9">
        <f t="shared" si="11"/>
        <v>0</v>
      </c>
      <c r="Z18" s="9">
        <f t="shared" si="11"/>
        <v>0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s="6" customFormat="1" ht="13.35" customHeight="1">
      <c r="A19" s="113">
        <v>5100</v>
      </c>
      <c r="B19" s="139"/>
      <c r="C19" s="33"/>
      <c r="D19" s="137">
        <v>0</v>
      </c>
      <c r="E19" s="137">
        <v>0</v>
      </c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27">
        <f t="shared" si="0"/>
        <v>0</v>
      </c>
      <c r="L19" s="27">
        <f t="shared" si="1"/>
        <v>0</v>
      </c>
      <c r="M19" s="27">
        <f t="shared" si="2"/>
        <v>0</v>
      </c>
      <c r="N19" s="27">
        <f t="shared" si="3"/>
        <v>0</v>
      </c>
      <c r="O19" s="27">
        <f t="shared" si="4"/>
        <v>0</v>
      </c>
      <c r="P19" s="27">
        <f t="shared" si="5"/>
        <v>0</v>
      </c>
      <c r="Q19" s="27">
        <f t="shared" si="6"/>
        <v>0</v>
      </c>
      <c r="R19" s="7">
        <f t="shared" si="8"/>
        <v>0</v>
      </c>
      <c r="S19" s="29">
        <v>0</v>
      </c>
      <c r="T19" s="30">
        <v>92560</v>
      </c>
      <c r="U19" s="30">
        <f t="shared" si="12"/>
        <v>95336.8</v>
      </c>
      <c r="V19" s="30">
        <f t="shared" si="11"/>
        <v>98196.90400000001</v>
      </c>
      <c r="W19" s="30">
        <f t="shared" si="11"/>
        <v>101142.81112000001</v>
      </c>
      <c r="X19" s="30">
        <f t="shared" si="11"/>
        <v>104177.09545360002</v>
      </c>
      <c r="Y19" s="30">
        <f t="shared" si="11"/>
        <v>107302.40831720803</v>
      </c>
      <c r="Z19" s="30">
        <f t="shared" si="11"/>
        <v>110521.48056672428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s="6" customFormat="1" ht="13.5" customHeight="1">
      <c r="A20" s="113">
        <v>5100</v>
      </c>
      <c r="B20" s="139"/>
      <c r="C20" s="33"/>
      <c r="D20" s="137">
        <v>0</v>
      </c>
      <c r="E20" s="137">
        <v>0</v>
      </c>
      <c r="F20" s="137">
        <v>0</v>
      </c>
      <c r="G20" s="137">
        <v>0</v>
      </c>
      <c r="H20" s="137">
        <v>0</v>
      </c>
      <c r="I20" s="137">
        <v>0</v>
      </c>
      <c r="J20" s="137">
        <v>0</v>
      </c>
      <c r="K20" s="27">
        <f t="shared" si="0"/>
        <v>0</v>
      </c>
      <c r="L20" s="27">
        <f t="shared" si="1"/>
        <v>0</v>
      </c>
      <c r="M20" s="27">
        <f t="shared" si="2"/>
        <v>0</v>
      </c>
      <c r="N20" s="27">
        <f t="shared" si="3"/>
        <v>0</v>
      </c>
      <c r="O20" s="27">
        <f t="shared" si="4"/>
        <v>0</v>
      </c>
      <c r="P20" s="27">
        <f t="shared" si="5"/>
        <v>0</v>
      </c>
      <c r="Q20" s="27">
        <f t="shared" si="6"/>
        <v>0</v>
      </c>
      <c r="R20" s="7">
        <f t="shared" si="8"/>
        <v>0</v>
      </c>
      <c r="S20" s="29">
        <v>0</v>
      </c>
      <c r="T20" s="30">
        <v>99324</v>
      </c>
      <c r="U20" s="30">
        <f t="shared" si="12"/>
        <v>102303.72</v>
      </c>
      <c r="V20" s="30">
        <f t="shared" si="11"/>
        <v>105372.8316</v>
      </c>
      <c r="W20" s="30">
        <f t="shared" si="11"/>
        <v>108534.01654800001</v>
      </c>
      <c r="X20" s="30">
        <f t="shared" si="11"/>
        <v>111790.03704444002</v>
      </c>
      <c r="Y20" s="30">
        <f t="shared" si="11"/>
        <v>115143.73815577322</v>
      </c>
      <c r="Z20" s="30">
        <f t="shared" si="11"/>
        <v>118598.05030044641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</row>
    <row r="21" spans="1:77" s="6" customFormat="1" ht="14.25" customHeight="1">
      <c r="A21" s="114">
        <v>5100</v>
      </c>
      <c r="B21" s="139"/>
      <c r="C21" s="33"/>
      <c r="D21" s="137">
        <v>0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27">
        <f t="shared" si="0"/>
        <v>0</v>
      </c>
      <c r="L21" s="27">
        <f t="shared" si="1"/>
        <v>0</v>
      </c>
      <c r="M21" s="27">
        <f t="shared" si="2"/>
        <v>0</v>
      </c>
      <c r="N21" s="27">
        <f t="shared" si="3"/>
        <v>0</v>
      </c>
      <c r="O21" s="27">
        <f t="shared" si="4"/>
        <v>0</v>
      </c>
      <c r="P21" s="27">
        <f t="shared" si="5"/>
        <v>0</v>
      </c>
      <c r="Q21" s="27">
        <f t="shared" si="6"/>
        <v>0</v>
      </c>
      <c r="R21" s="7">
        <f t="shared" si="8"/>
        <v>0</v>
      </c>
      <c r="S21" s="29">
        <v>0</v>
      </c>
      <c r="T21" s="30">
        <v>68000</v>
      </c>
      <c r="U21" s="30">
        <f t="shared" si="12"/>
        <v>70040</v>
      </c>
      <c r="V21" s="30">
        <f t="shared" si="11"/>
        <v>72141.2</v>
      </c>
      <c r="W21" s="30">
        <f t="shared" si="11"/>
        <v>74305.436000000002</v>
      </c>
      <c r="X21" s="30">
        <f t="shared" si="11"/>
        <v>76534.59908</v>
      </c>
      <c r="Y21" s="30">
        <f t="shared" si="11"/>
        <v>78830.637052400009</v>
      </c>
      <c r="Z21" s="30">
        <f t="shared" si="11"/>
        <v>81195.556163972011</v>
      </c>
      <c r="AA21" s="9"/>
      <c r="AB21" s="9"/>
      <c r="AC21" s="9" t="s">
        <v>42</v>
      </c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</row>
    <row r="22" spans="1:77" s="6" customFormat="1" ht="14.25" customHeight="1">
      <c r="A22" s="114">
        <v>5100</v>
      </c>
      <c r="B22" s="139"/>
      <c r="C22" s="33"/>
      <c r="D22" s="137">
        <v>0</v>
      </c>
      <c r="E22" s="137">
        <v>0</v>
      </c>
      <c r="F22" s="137">
        <v>0</v>
      </c>
      <c r="G22" s="137">
        <v>0</v>
      </c>
      <c r="H22" s="137">
        <v>0</v>
      </c>
      <c r="I22" s="137">
        <v>0</v>
      </c>
      <c r="J22" s="137">
        <v>0</v>
      </c>
      <c r="K22" s="27">
        <f t="shared" si="0"/>
        <v>0</v>
      </c>
      <c r="L22" s="27">
        <f t="shared" si="1"/>
        <v>0</v>
      </c>
      <c r="M22" s="27">
        <f t="shared" si="2"/>
        <v>0</v>
      </c>
      <c r="N22" s="27">
        <f t="shared" si="3"/>
        <v>0</v>
      </c>
      <c r="O22" s="27">
        <f t="shared" si="4"/>
        <v>0</v>
      </c>
      <c r="P22" s="27">
        <f t="shared" si="5"/>
        <v>0</v>
      </c>
      <c r="Q22" s="27">
        <f t="shared" si="6"/>
        <v>0</v>
      </c>
      <c r="R22" s="7">
        <f t="shared" si="8"/>
        <v>0</v>
      </c>
      <c r="S22" s="29">
        <v>0</v>
      </c>
      <c r="T22" s="30">
        <v>40000</v>
      </c>
      <c r="U22" s="30">
        <f t="shared" si="12"/>
        <v>41200</v>
      </c>
      <c r="V22" s="30">
        <f t="shared" si="11"/>
        <v>42436</v>
      </c>
      <c r="W22" s="30">
        <f t="shared" si="11"/>
        <v>43709.08</v>
      </c>
      <c r="X22" s="30">
        <f t="shared" si="11"/>
        <v>45020.352400000003</v>
      </c>
      <c r="Y22" s="30">
        <f t="shared" si="11"/>
        <v>46370.962972000001</v>
      </c>
      <c r="Z22" s="30">
        <f t="shared" si="11"/>
        <v>47762.091861159999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</row>
    <row r="23" spans="1:77" s="6" customFormat="1" ht="14.25" customHeight="1">
      <c r="A23" s="114">
        <v>5100</v>
      </c>
      <c r="B23" s="139"/>
      <c r="C23" s="33"/>
      <c r="D23" s="137">
        <v>0</v>
      </c>
      <c r="E23" s="137">
        <v>0</v>
      </c>
      <c r="F23" s="137">
        <v>0</v>
      </c>
      <c r="G23" s="137">
        <v>0</v>
      </c>
      <c r="H23" s="137">
        <v>0</v>
      </c>
      <c r="I23" s="137">
        <v>0</v>
      </c>
      <c r="J23" s="137">
        <v>0</v>
      </c>
      <c r="K23" s="27">
        <f t="shared" si="0"/>
        <v>0</v>
      </c>
      <c r="L23" s="27">
        <f t="shared" si="1"/>
        <v>0</v>
      </c>
      <c r="M23" s="27">
        <f t="shared" si="2"/>
        <v>0</v>
      </c>
      <c r="N23" s="27">
        <f t="shared" si="3"/>
        <v>0</v>
      </c>
      <c r="O23" s="27">
        <f t="shared" si="4"/>
        <v>0</v>
      </c>
      <c r="P23" s="27">
        <f t="shared" si="5"/>
        <v>0</v>
      </c>
      <c r="Q23" s="27">
        <f t="shared" si="6"/>
        <v>0</v>
      </c>
      <c r="R23" s="7">
        <f t="shared" si="8"/>
        <v>0</v>
      </c>
      <c r="S23" s="29">
        <v>0</v>
      </c>
      <c r="T23" s="30">
        <v>55000</v>
      </c>
      <c r="U23" s="30">
        <f t="shared" si="12"/>
        <v>56650</v>
      </c>
      <c r="V23" s="30">
        <f t="shared" si="11"/>
        <v>58349.5</v>
      </c>
      <c r="W23" s="30">
        <f t="shared" si="11"/>
        <v>60099.985000000001</v>
      </c>
      <c r="X23" s="30">
        <f t="shared" si="11"/>
        <v>61902.984550000001</v>
      </c>
      <c r="Y23" s="30">
        <f t="shared" si="11"/>
        <v>63760.074086500004</v>
      </c>
      <c r="Z23" s="30">
        <f t="shared" si="11"/>
        <v>65672.876309095009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s="6" customFormat="1">
      <c r="A24" s="114"/>
      <c r="C24" s="3"/>
      <c r="D24" s="78"/>
      <c r="E24" s="78"/>
      <c r="F24" s="78"/>
      <c r="G24" s="78"/>
      <c r="H24" s="78"/>
      <c r="I24" s="78"/>
      <c r="J24" s="78"/>
      <c r="K24" s="7"/>
      <c r="L24" s="7"/>
      <c r="M24" s="7"/>
      <c r="N24" s="7"/>
      <c r="O24" s="7"/>
      <c r="P24" s="7"/>
      <c r="Q24" s="7"/>
      <c r="R24" s="7"/>
      <c r="S24" s="35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s="6" customFormat="1">
      <c r="A25" s="31"/>
      <c r="B25" s="3" t="s">
        <v>174</v>
      </c>
      <c r="C25" s="3"/>
      <c r="D25" s="78"/>
      <c r="E25" s="321"/>
      <c r="F25" s="78"/>
      <c r="G25" s="78"/>
      <c r="H25" s="78"/>
      <c r="I25" s="26"/>
      <c r="J25" s="26"/>
      <c r="K25" s="7">
        <f>SUM(K13:K23)</f>
        <v>0</v>
      </c>
      <c r="L25" s="7">
        <f t="shared" ref="L25:Q25" si="13">SUM(L13:L23)</f>
        <v>0</v>
      </c>
      <c r="M25" s="7">
        <f t="shared" si="13"/>
        <v>0</v>
      </c>
      <c r="N25" s="7">
        <f t="shared" si="13"/>
        <v>0</v>
      </c>
      <c r="O25" s="7">
        <f t="shared" si="13"/>
        <v>0</v>
      </c>
      <c r="P25" s="7">
        <f t="shared" si="13"/>
        <v>0</v>
      </c>
      <c r="Q25" s="7">
        <f t="shared" si="13"/>
        <v>0</v>
      </c>
      <c r="R25" s="7">
        <f>SUM(K25:Q25)</f>
        <v>0</v>
      </c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s="75" customFormat="1">
      <c r="A26" s="74">
        <v>5190</v>
      </c>
      <c r="B26" s="96" t="s">
        <v>175</v>
      </c>
      <c r="C26" s="96"/>
      <c r="D26" s="182">
        <v>0</v>
      </c>
      <c r="E26" s="182">
        <v>0</v>
      </c>
      <c r="F26" s="182">
        <v>0</v>
      </c>
      <c r="G26" s="182">
        <v>0</v>
      </c>
      <c r="H26" s="182">
        <v>0</v>
      </c>
      <c r="I26" s="182">
        <v>0</v>
      </c>
      <c r="J26" s="182">
        <v>0</v>
      </c>
      <c r="K26" s="183">
        <f>(K13+K15)*D26</f>
        <v>0</v>
      </c>
      <c r="L26" s="183">
        <f t="shared" ref="L26:N26" si="14">(L13+L15)*E26</f>
        <v>0</v>
      </c>
      <c r="M26" s="183">
        <f t="shared" si="14"/>
        <v>0</v>
      </c>
      <c r="N26" s="183">
        <f t="shared" si="14"/>
        <v>0</v>
      </c>
      <c r="O26" s="183">
        <v>0</v>
      </c>
      <c r="P26" s="183">
        <v>0</v>
      </c>
      <c r="Q26" s="183">
        <f t="shared" ref="Q26" si="15">Q25*J26</f>
        <v>0</v>
      </c>
      <c r="R26" s="79">
        <f>SUM(K26:Q26)</f>
        <v>0</v>
      </c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</row>
    <row r="27" spans="1:77" s="75" customFormat="1" ht="15.75" thickBot="1">
      <c r="A27" s="74">
        <v>5191</v>
      </c>
      <c r="B27" s="96" t="s">
        <v>176</v>
      </c>
      <c r="C27" s="96"/>
      <c r="D27" s="182">
        <v>0</v>
      </c>
      <c r="E27" s="182">
        <v>0</v>
      </c>
      <c r="F27" s="182">
        <v>0</v>
      </c>
      <c r="G27" s="182">
        <v>0</v>
      </c>
      <c r="H27" s="182">
        <v>0</v>
      </c>
      <c r="I27" s="182">
        <v>0</v>
      </c>
      <c r="J27" s="182">
        <v>0</v>
      </c>
      <c r="K27" s="301">
        <f>(K14+K19+K20+K21+K22+K23)*D27</f>
        <v>0</v>
      </c>
      <c r="L27" s="301">
        <f t="shared" ref="L27:N27" si="16">(L14+L19+L20+L21+L22+L23)*E27</f>
        <v>0</v>
      </c>
      <c r="M27" s="301">
        <f t="shared" si="16"/>
        <v>0</v>
      </c>
      <c r="N27" s="301">
        <f t="shared" si="16"/>
        <v>0</v>
      </c>
      <c r="O27" s="301">
        <f>SUM(O14:O23)*H27</f>
        <v>0</v>
      </c>
      <c r="P27" s="301">
        <f>SUM(P14:P23)*I27</f>
        <v>0</v>
      </c>
      <c r="Q27" s="301">
        <v>0</v>
      </c>
      <c r="R27" s="79">
        <f>SUM(K27:Q27)</f>
        <v>0</v>
      </c>
      <c r="S27" s="302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</row>
    <row r="28" spans="1:77" s="309" customFormat="1">
      <c r="A28" s="74"/>
      <c r="B28" s="303" t="s">
        <v>162</v>
      </c>
      <c r="C28" s="303"/>
      <c r="D28" s="304"/>
      <c r="E28" s="304"/>
      <c r="F28" s="304"/>
      <c r="G28" s="304"/>
      <c r="H28" s="304"/>
      <c r="I28" s="304"/>
      <c r="J28" s="304"/>
      <c r="K28" s="305">
        <f t="shared" ref="K28:Q28" si="17">SUM(K25:K27)</f>
        <v>0</v>
      </c>
      <c r="L28" s="305">
        <f t="shared" si="17"/>
        <v>0</v>
      </c>
      <c r="M28" s="305">
        <f t="shared" si="17"/>
        <v>0</v>
      </c>
      <c r="N28" s="305">
        <f t="shared" si="17"/>
        <v>0</v>
      </c>
      <c r="O28" s="305">
        <f t="shared" si="17"/>
        <v>0</v>
      </c>
      <c r="P28" s="305">
        <f t="shared" si="17"/>
        <v>0</v>
      </c>
      <c r="Q28" s="305">
        <f t="shared" si="17"/>
        <v>0</v>
      </c>
      <c r="R28" s="306">
        <f>SUM(K28:O28)</f>
        <v>0</v>
      </c>
      <c r="S28" s="396" t="s">
        <v>117</v>
      </c>
      <c r="T28" s="397"/>
      <c r="U28" s="397"/>
      <c r="V28" s="397"/>
      <c r="W28" s="397"/>
      <c r="X28" s="398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</row>
    <row r="29" spans="1:77" s="6" customFormat="1">
      <c r="A29" s="31"/>
      <c r="B29" s="3"/>
      <c r="C29" s="3"/>
      <c r="D29" s="26"/>
      <c r="E29" s="26"/>
      <c r="F29" s="26"/>
      <c r="G29" s="26"/>
      <c r="H29" s="26"/>
      <c r="I29" s="26"/>
      <c r="J29" s="26"/>
      <c r="K29" s="7"/>
      <c r="L29" s="7"/>
      <c r="M29" s="7"/>
      <c r="N29" s="7"/>
      <c r="O29" s="7"/>
      <c r="P29" s="7"/>
      <c r="Q29" s="7"/>
      <c r="R29" s="7"/>
      <c r="S29" s="101"/>
      <c r="T29" s="102" t="s">
        <v>98</v>
      </c>
      <c r="U29" s="102" t="s">
        <v>98</v>
      </c>
      <c r="V29" s="102" t="s">
        <v>99</v>
      </c>
      <c r="W29" s="102" t="s">
        <v>100</v>
      </c>
      <c r="X29" s="102" t="s">
        <v>101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</row>
    <row r="30" spans="1:77" s="6" customFormat="1">
      <c r="A30" s="31"/>
      <c r="B30" s="3"/>
      <c r="C30" s="3"/>
      <c r="D30" s="26"/>
      <c r="E30" s="26"/>
      <c r="F30" s="26"/>
      <c r="G30" s="26"/>
      <c r="H30" s="26"/>
      <c r="I30" s="26"/>
      <c r="J30" s="26"/>
      <c r="K30" s="7"/>
      <c r="L30" s="7"/>
      <c r="M30" s="7"/>
      <c r="N30" s="7"/>
      <c r="O30" s="7"/>
      <c r="P30" s="7"/>
      <c r="Q30" s="7"/>
      <c r="R30" s="7"/>
      <c r="S30" s="106">
        <f>+B13</f>
        <v>0</v>
      </c>
      <c r="T30" s="104">
        <f t="shared" ref="T30:X31" si="18">(S13/12*$D$109)+(T13/12*$D$110)</f>
        <v>203700</v>
      </c>
      <c r="U30" s="104">
        <f t="shared" si="18"/>
        <v>209811</v>
      </c>
      <c r="V30" s="104">
        <f t="shared" si="18"/>
        <v>212100</v>
      </c>
      <c r="W30" s="104">
        <f t="shared" si="18"/>
        <v>212100</v>
      </c>
      <c r="X30" s="105">
        <f t="shared" si="18"/>
        <v>212100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</row>
    <row r="31" spans="1:77" s="6" customFormat="1" ht="15.75" customHeight="1">
      <c r="A31" s="31"/>
      <c r="B31" s="19" t="s">
        <v>55</v>
      </c>
      <c r="C31" s="3"/>
      <c r="D31" s="26"/>
      <c r="E31" s="26"/>
      <c r="F31" s="26"/>
      <c r="G31" s="26"/>
      <c r="H31" s="26"/>
      <c r="I31" s="26"/>
      <c r="J31" s="26"/>
      <c r="K31" s="7"/>
      <c r="L31" s="7"/>
      <c r="M31" s="7"/>
      <c r="N31" s="7"/>
      <c r="O31" s="7"/>
      <c r="P31" s="7"/>
      <c r="Q31" s="7"/>
      <c r="R31" s="7"/>
      <c r="S31" s="106">
        <f>+B14</f>
        <v>0</v>
      </c>
      <c r="T31" s="104">
        <f t="shared" si="18"/>
        <v>203700</v>
      </c>
      <c r="U31" s="104">
        <f t="shared" si="18"/>
        <v>209811</v>
      </c>
      <c r="V31" s="104">
        <f t="shared" si="18"/>
        <v>212100</v>
      </c>
      <c r="W31" s="104">
        <f t="shared" si="18"/>
        <v>212100</v>
      </c>
      <c r="X31" s="105">
        <f t="shared" si="18"/>
        <v>212100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</row>
    <row r="32" spans="1:77" s="6" customFormat="1" ht="14.25" customHeight="1">
      <c r="A32" s="31"/>
      <c r="B32" s="19"/>
      <c r="C32" s="3"/>
      <c r="D32" s="26"/>
      <c r="E32" s="26"/>
      <c r="F32" s="26"/>
      <c r="G32" s="26"/>
      <c r="H32" s="26"/>
      <c r="I32" s="26"/>
      <c r="J32" s="26"/>
      <c r="K32" s="7"/>
      <c r="L32" s="7"/>
      <c r="M32" s="7"/>
      <c r="N32" s="7"/>
      <c r="O32" s="7"/>
      <c r="P32" s="7"/>
      <c r="Q32" s="7"/>
      <c r="R32" s="7"/>
      <c r="S32" s="106">
        <f>+B19</f>
        <v>0</v>
      </c>
      <c r="T32" s="104">
        <f t="shared" ref="T32:X35" si="19">(S19/12*$D$109)+(T19/12*$D$110)</f>
        <v>92560</v>
      </c>
      <c r="U32" s="104">
        <f t="shared" si="19"/>
        <v>95336.8</v>
      </c>
      <c r="V32" s="104">
        <f t="shared" si="19"/>
        <v>98196.90400000001</v>
      </c>
      <c r="W32" s="104">
        <f t="shared" si="19"/>
        <v>101142.81112000003</v>
      </c>
      <c r="X32" s="105">
        <f t="shared" si="19"/>
        <v>104177.09545360002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</row>
    <row r="33" spans="1:77" s="6" customFormat="1" ht="14.25" customHeight="1">
      <c r="A33" s="31"/>
      <c r="B33" s="45" t="s">
        <v>56</v>
      </c>
      <c r="C33" s="3"/>
      <c r="D33" s="26"/>
      <c r="E33" s="26"/>
      <c r="F33" s="26"/>
      <c r="G33" s="26"/>
      <c r="H33" s="26"/>
      <c r="I33" s="26"/>
      <c r="J33" s="26"/>
      <c r="K33" s="7"/>
      <c r="L33" s="7"/>
      <c r="M33" s="7"/>
      <c r="N33" s="7"/>
      <c r="O33" s="7"/>
      <c r="P33" s="7"/>
      <c r="Q33" s="7"/>
      <c r="R33" s="7"/>
      <c r="S33" s="106">
        <f>+B20</f>
        <v>0</v>
      </c>
      <c r="T33" s="104">
        <f t="shared" si="19"/>
        <v>99324</v>
      </c>
      <c r="U33" s="104">
        <f t="shared" si="19"/>
        <v>102303.72</v>
      </c>
      <c r="V33" s="104">
        <f t="shared" si="19"/>
        <v>105372.8316</v>
      </c>
      <c r="W33" s="104">
        <f t="shared" si="19"/>
        <v>108534.01654800001</v>
      </c>
      <c r="X33" s="105">
        <f t="shared" si="19"/>
        <v>111790.03704444002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</row>
    <row r="34" spans="1:77" s="6" customFormat="1" ht="14.25" customHeight="1">
      <c r="A34" s="31">
        <v>5339</v>
      </c>
      <c r="B34" s="52"/>
      <c r="C34" s="151"/>
      <c r="D34" s="26"/>
      <c r="E34" s="26"/>
      <c r="F34" s="26"/>
      <c r="G34" s="26"/>
      <c r="H34" s="26"/>
      <c r="I34" s="26"/>
      <c r="J34" s="26"/>
      <c r="K34" s="110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f>ROUND(P34*$D$112,0)</f>
        <v>0</v>
      </c>
      <c r="R34" s="7">
        <f>SUM(K34:Q34)</f>
        <v>0</v>
      </c>
      <c r="S34" s="106">
        <f>+B21</f>
        <v>0</v>
      </c>
      <c r="T34" s="104">
        <f t="shared" si="19"/>
        <v>68000</v>
      </c>
      <c r="U34" s="104">
        <f t="shared" si="19"/>
        <v>70040</v>
      </c>
      <c r="V34" s="104">
        <f t="shared" si="19"/>
        <v>72141.2</v>
      </c>
      <c r="W34" s="104">
        <f t="shared" si="19"/>
        <v>74305.436000000002</v>
      </c>
      <c r="X34" s="105">
        <f t="shared" si="19"/>
        <v>76534.59908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</row>
    <row r="35" spans="1:77" s="6" customFormat="1" ht="14.25" customHeight="1">
      <c r="A35" s="31"/>
      <c r="B35" s="52"/>
      <c r="C35" s="151"/>
      <c r="D35" s="26"/>
      <c r="E35" s="26"/>
      <c r="F35" s="26"/>
      <c r="G35" s="26"/>
      <c r="H35" s="26"/>
      <c r="I35" s="26"/>
      <c r="J35" s="26"/>
      <c r="K35" s="110">
        <v>0</v>
      </c>
      <c r="L35" s="58">
        <v>0</v>
      </c>
      <c r="M35" s="58">
        <f>ROUND(L35*$D$112,0)</f>
        <v>0</v>
      </c>
      <c r="N35" s="58">
        <f>ROUND(M35*$D$112,0)</f>
        <v>0</v>
      </c>
      <c r="O35" s="58">
        <f>ROUND(N35*$D$112,0)</f>
        <v>0</v>
      </c>
      <c r="P35" s="58">
        <f>ROUND(O35*$D$112,0)</f>
        <v>0</v>
      </c>
      <c r="Q35" s="58">
        <f>ROUND(P35*$D$112,0)</f>
        <v>0</v>
      </c>
      <c r="R35" s="7">
        <f>SUM(K35:Q35)</f>
        <v>0</v>
      </c>
      <c r="S35" s="106">
        <f>+B22</f>
        <v>0</v>
      </c>
      <c r="T35" s="104">
        <f t="shared" si="19"/>
        <v>40000</v>
      </c>
      <c r="U35" s="104">
        <f t="shared" si="19"/>
        <v>41200</v>
      </c>
      <c r="V35" s="104">
        <f t="shared" si="19"/>
        <v>42436</v>
      </c>
      <c r="W35" s="104">
        <f t="shared" si="19"/>
        <v>43709.08</v>
      </c>
      <c r="X35" s="105">
        <f t="shared" si="19"/>
        <v>45020.352400000003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</row>
    <row r="36" spans="1:77" s="51" customFormat="1" ht="14.25" customHeight="1">
      <c r="A36" s="31"/>
      <c r="B36" s="45" t="s">
        <v>177</v>
      </c>
      <c r="C36" s="45"/>
      <c r="D36" s="46"/>
      <c r="E36" s="46"/>
      <c r="F36" s="46"/>
      <c r="G36" s="46"/>
      <c r="H36" s="46"/>
      <c r="I36" s="46"/>
      <c r="J36" s="46"/>
      <c r="K36" s="48">
        <f t="shared" ref="K36:Q36" si="20">SUM(K33:K35)</f>
        <v>0</v>
      </c>
      <c r="L36" s="48">
        <f t="shared" si="20"/>
        <v>0</v>
      </c>
      <c r="M36" s="48">
        <f t="shared" si="20"/>
        <v>0</v>
      </c>
      <c r="N36" s="48">
        <f t="shared" si="20"/>
        <v>0</v>
      </c>
      <c r="O36" s="48">
        <f t="shared" si="20"/>
        <v>0</v>
      </c>
      <c r="P36" s="48">
        <f t="shared" si="20"/>
        <v>0</v>
      </c>
      <c r="Q36" s="48">
        <f t="shared" si="20"/>
        <v>0</v>
      </c>
      <c r="R36" s="48">
        <f>SUM(K36:Q36)</f>
        <v>0</v>
      </c>
      <c r="S36" s="106" t="e">
        <f>+#REF!</f>
        <v>#REF!</v>
      </c>
      <c r="T36" s="104" t="e">
        <f>(#REF!/12*$D$109)+(#REF!/12*$D$110)</f>
        <v>#REF!</v>
      </c>
      <c r="U36" s="104" t="e">
        <f>(#REF!/12*$D$109)+(#REF!/12*$D$110)</f>
        <v>#REF!</v>
      </c>
      <c r="V36" s="104" t="e">
        <f>(#REF!/12*$D$109)+(#REF!/12*$D$110)</f>
        <v>#REF!</v>
      </c>
      <c r="W36" s="104" t="e">
        <f>(#REF!/12*$D$109)+(#REF!/12*$D$110)</f>
        <v>#REF!</v>
      </c>
      <c r="X36" s="105" t="e">
        <f>(#REF!/12*$D$109)+(#REF!/12*$D$110)</f>
        <v>#REF!</v>
      </c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</row>
    <row r="37" spans="1:77" s="51" customFormat="1" ht="14.25" hidden="1" customHeight="1">
      <c r="A37" s="31"/>
      <c r="B37" s="45"/>
      <c r="C37" s="45"/>
      <c r="D37" s="46"/>
      <c r="E37" s="46"/>
      <c r="F37" s="46"/>
      <c r="G37" s="46"/>
      <c r="H37" s="46"/>
      <c r="I37" s="46"/>
      <c r="J37" s="46"/>
      <c r="K37" s="55"/>
      <c r="L37" s="55"/>
      <c r="M37" s="55"/>
      <c r="N37" s="55"/>
      <c r="O37" s="55"/>
      <c r="P37" s="55"/>
      <c r="Q37" s="55"/>
      <c r="R37" s="55"/>
      <c r="S37" s="106">
        <f>+B23</f>
        <v>0</v>
      </c>
      <c r="T37" s="104">
        <f>(S23/12*$D$109)+(T23/12*$D$110)</f>
        <v>55000</v>
      </c>
      <c r="U37" s="104">
        <f>(T23/12*$D$109)+(U23/12*$D$110)</f>
        <v>56650</v>
      </c>
      <c r="V37" s="104">
        <f>(U23/12*$D$109)+(V23/12*$D$110)</f>
        <v>58349.5</v>
      </c>
      <c r="W37" s="104">
        <f>(V23/12*$D$109)+(W23/12*$D$110)</f>
        <v>60099.985000000001</v>
      </c>
      <c r="X37" s="105">
        <f>(W23/12*$D$109)+(X23/12*$D$110)</f>
        <v>61902.984550000008</v>
      </c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</row>
    <row r="38" spans="1:77" s="6" customFormat="1" ht="14.25" hidden="1" customHeight="1">
      <c r="A38" s="31"/>
      <c r="B38" s="45" t="s">
        <v>63</v>
      </c>
      <c r="C38" s="3"/>
      <c r="D38" s="26"/>
      <c r="E38" s="26"/>
      <c r="F38" s="26"/>
      <c r="G38" s="26"/>
      <c r="H38" s="26"/>
      <c r="I38" s="26"/>
      <c r="J38" s="26"/>
      <c r="K38" s="7"/>
      <c r="L38" s="7"/>
      <c r="M38" s="7"/>
      <c r="N38" s="7"/>
      <c r="O38" s="7"/>
      <c r="P38" s="7"/>
      <c r="Q38" s="7"/>
      <c r="R38" s="7"/>
      <c r="S38" s="106" t="e">
        <f>+#REF!</f>
        <v>#REF!</v>
      </c>
      <c r="T38" s="104" t="e">
        <f>(#REF!/12*$D$109)+(#REF!/12*$D$110)</f>
        <v>#REF!</v>
      </c>
      <c r="U38" s="104" t="e">
        <f>(#REF!/12*$D$109)+(#REF!/12*$D$110)</f>
        <v>#REF!</v>
      </c>
      <c r="V38" s="104" t="e">
        <f>(#REF!/12*$D$109)+(#REF!/12*$D$110)</f>
        <v>#REF!</v>
      </c>
      <c r="W38" s="104" t="e">
        <f>(#REF!/12*$D$109)+(#REF!/12*$D$110)</f>
        <v>#REF!</v>
      </c>
      <c r="X38" s="105" t="e">
        <f>(#REF!/12*$D$109)+(#REF!/12*$D$110)</f>
        <v>#REF!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</row>
    <row r="39" spans="1:77" s="6" customFormat="1" ht="14.25" hidden="1" customHeight="1" thickBot="1">
      <c r="A39" s="31">
        <v>1831</v>
      </c>
      <c r="B39" s="52"/>
      <c r="C39" s="3"/>
      <c r="D39" s="26"/>
      <c r="E39" s="26"/>
      <c r="F39" s="26"/>
      <c r="G39" s="26"/>
      <c r="H39" s="26"/>
      <c r="I39" s="26"/>
      <c r="J39" s="26"/>
      <c r="K39" s="53">
        <v>0</v>
      </c>
      <c r="L39" s="58">
        <f t="shared" ref="L39:Q40" si="21">ROUND(K39*$D$112,0)</f>
        <v>0</v>
      </c>
      <c r="M39" s="58">
        <f t="shared" si="21"/>
        <v>0</v>
      </c>
      <c r="N39" s="58">
        <f t="shared" si="21"/>
        <v>0</v>
      </c>
      <c r="O39" s="58">
        <f t="shared" si="21"/>
        <v>0</v>
      </c>
      <c r="P39" s="58">
        <f t="shared" si="21"/>
        <v>0</v>
      </c>
      <c r="Q39" s="58">
        <f t="shared" si="21"/>
        <v>0</v>
      </c>
      <c r="R39" s="7">
        <f>SUM(K39:Q39)</f>
        <v>0</v>
      </c>
      <c r="S39" s="107" t="e">
        <f>+#REF!</f>
        <v>#REF!</v>
      </c>
      <c r="T39" s="108" t="e">
        <f>(#REF!/12*$D$109)+(#REF!/12*$D$110)</f>
        <v>#REF!</v>
      </c>
      <c r="U39" s="108" t="e">
        <f>(#REF!/12*$D$109)+(#REF!/12*$D$110)</f>
        <v>#REF!</v>
      </c>
      <c r="V39" s="108" t="e">
        <f>(#REF!/12*$D$109)+(#REF!/12*$D$110)</f>
        <v>#REF!</v>
      </c>
      <c r="W39" s="108" t="e">
        <f>(#REF!/12*$D$109)+(#REF!/12*$D$110)</f>
        <v>#REF!</v>
      </c>
      <c r="X39" s="109" t="e">
        <f>(#REF!/12*$D$109)+(#REF!/12*$D$110)</f>
        <v>#REF!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</row>
    <row r="40" spans="1:77" s="6" customFormat="1" ht="14.25" hidden="1" customHeight="1">
      <c r="A40" s="31"/>
      <c r="B40" s="52"/>
      <c r="C40" s="3"/>
      <c r="D40" s="26"/>
      <c r="E40" s="26"/>
      <c r="F40" s="26"/>
      <c r="G40" s="26"/>
      <c r="H40" s="26"/>
      <c r="I40" s="26"/>
      <c r="J40" s="26"/>
      <c r="K40" s="53">
        <v>0</v>
      </c>
      <c r="L40" s="58">
        <f t="shared" si="21"/>
        <v>0</v>
      </c>
      <c r="M40" s="58">
        <f t="shared" si="21"/>
        <v>0</v>
      </c>
      <c r="N40" s="58">
        <f t="shared" si="21"/>
        <v>0</v>
      </c>
      <c r="O40" s="58">
        <f t="shared" si="21"/>
        <v>0</v>
      </c>
      <c r="P40" s="58">
        <f t="shared" si="21"/>
        <v>0</v>
      </c>
      <c r="Q40" s="58">
        <f t="shared" si="21"/>
        <v>0</v>
      </c>
      <c r="R40" s="7">
        <f>SUM(K40:Q40)</f>
        <v>0</v>
      </c>
      <c r="S40" s="89"/>
      <c r="T40" s="34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</row>
    <row r="41" spans="1:77" s="51" customFormat="1" ht="14.25" customHeight="1">
      <c r="A41" s="31"/>
      <c r="B41" s="54" t="s">
        <v>178</v>
      </c>
      <c r="C41" s="45"/>
      <c r="D41" s="46"/>
      <c r="E41" s="46"/>
      <c r="F41" s="46"/>
      <c r="G41" s="46"/>
      <c r="H41" s="46"/>
      <c r="I41" s="46"/>
      <c r="J41" s="46"/>
      <c r="K41" s="48">
        <f t="shared" ref="K41:Q41" si="22">SUM(K38:K40)</f>
        <v>0</v>
      </c>
      <c r="L41" s="48">
        <f t="shared" si="22"/>
        <v>0</v>
      </c>
      <c r="M41" s="48">
        <f t="shared" si="22"/>
        <v>0</v>
      </c>
      <c r="N41" s="48">
        <f t="shared" si="22"/>
        <v>0</v>
      </c>
      <c r="O41" s="48">
        <f t="shared" si="22"/>
        <v>0</v>
      </c>
      <c r="P41" s="48">
        <f t="shared" si="22"/>
        <v>0</v>
      </c>
      <c r="Q41" s="48">
        <f t="shared" si="22"/>
        <v>0</v>
      </c>
      <c r="R41" s="48">
        <f>SUM(K41:Q41)</f>
        <v>0</v>
      </c>
      <c r="S41" s="89"/>
      <c r="T41" s="34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</row>
    <row r="42" spans="1:77" s="51" customFormat="1" ht="14.25" customHeight="1">
      <c r="A42" s="31"/>
      <c r="B42" s="45"/>
      <c r="C42" s="45"/>
      <c r="D42" s="46"/>
      <c r="E42" s="46"/>
      <c r="F42" s="46"/>
      <c r="G42" s="46"/>
      <c r="H42" s="46"/>
      <c r="I42" s="46"/>
      <c r="J42" s="46"/>
      <c r="K42" s="55"/>
      <c r="L42" s="55"/>
      <c r="M42" s="55"/>
      <c r="N42" s="55"/>
      <c r="O42" s="55"/>
      <c r="P42" s="55"/>
      <c r="Q42" s="55"/>
      <c r="R42" s="55"/>
      <c r="S42" s="106" t="e">
        <f>+#REF!</f>
        <v>#REF!</v>
      </c>
      <c r="T42" s="104" t="e">
        <f>(#REF!/12*$D$107)+(#REF!/12*$D$108)</f>
        <v>#REF!</v>
      </c>
      <c r="U42" s="104" t="e">
        <f>(#REF!/12*$D$107)+(#REF!/12*$D$108)</f>
        <v>#REF!</v>
      </c>
      <c r="V42" s="104" t="e">
        <f>(#REF!/12*$D$107)+(#REF!/12*$D$108)</f>
        <v>#REF!</v>
      </c>
      <c r="W42" s="104" t="e">
        <f>(#REF!/12*$D$107)+(#REF!/12*$D$108)</f>
        <v>#REF!</v>
      </c>
      <c r="X42" s="104" t="e">
        <f>(#REF!/12*$D$107)+(#REF!/12*$D$108)</f>
        <v>#REF!</v>
      </c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</row>
    <row r="43" spans="1:77" s="6" customFormat="1" ht="14.25" customHeight="1">
      <c r="A43" s="31"/>
      <c r="B43" s="45" t="s">
        <v>65</v>
      </c>
      <c r="C43" s="3"/>
      <c r="D43" s="26"/>
      <c r="E43" s="26"/>
      <c r="F43" s="26"/>
      <c r="G43" s="26"/>
      <c r="H43" s="26"/>
      <c r="I43" s="26"/>
      <c r="J43" s="26"/>
      <c r="K43" s="7"/>
      <c r="L43" s="7"/>
      <c r="M43" s="7"/>
      <c r="N43" s="7"/>
      <c r="O43" s="7"/>
      <c r="P43" s="7"/>
      <c r="Q43" s="7"/>
      <c r="R43" s="7"/>
      <c r="S43" s="106"/>
      <c r="T43" s="34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</row>
    <row r="44" spans="1:77" s="6" customFormat="1" ht="14.25" customHeight="1">
      <c r="A44" s="31" t="s">
        <v>42</v>
      </c>
      <c r="B44" s="3"/>
      <c r="C44" s="11"/>
      <c r="D44" s="26"/>
      <c r="E44" s="26"/>
      <c r="F44" s="26"/>
      <c r="G44" s="26"/>
      <c r="H44" s="26"/>
      <c r="I44" s="26"/>
      <c r="J44" s="26"/>
      <c r="K44" s="53">
        <v>0</v>
      </c>
      <c r="L44" s="58">
        <v>0</v>
      </c>
      <c r="M44" s="58">
        <f t="shared" ref="M44:Q45" si="23">L44*1.03</f>
        <v>0</v>
      </c>
      <c r="N44" s="58">
        <f t="shared" si="23"/>
        <v>0</v>
      </c>
      <c r="O44" s="58">
        <f t="shared" si="23"/>
        <v>0</v>
      </c>
      <c r="P44" s="58">
        <f t="shared" si="23"/>
        <v>0</v>
      </c>
      <c r="Q44" s="58">
        <f t="shared" si="23"/>
        <v>0</v>
      </c>
      <c r="R44" s="7">
        <f>SUM(K44:Q44)</f>
        <v>0</v>
      </c>
      <c r="S44" s="106"/>
      <c r="T44" s="34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</row>
    <row r="45" spans="1:77" s="6" customFormat="1" ht="14.25" customHeight="1">
      <c r="A45" s="31"/>
      <c r="B45" s="3"/>
      <c r="C45" s="26"/>
      <c r="D45" s="26"/>
      <c r="E45" s="26"/>
      <c r="F45" s="26"/>
      <c r="G45" s="26"/>
      <c r="H45" s="26"/>
      <c r="I45" s="26"/>
      <c r="J45" s="26"/>
      <c r="K45" s="53">
        <v>0</v>
      </c>
      <c r="L45" s="53">
        <v>0</v>
      </c>
      <c r="M45" s="53">
        <v>0</v>
      </c>
      <c r="N45" s="53">
        <v>0</v>
      </c>
      <c r="O45" s="58">
        <v>0</v>
      </c>
      <c r="P45" s="58">
        <v>0</v>
      </c>
      <c r="Q45" s="58">
        <f t="shared" si="23"/>
        <v>0</v>
      </c>
      <c r="R45" s="7">
        <f t="shared" ref="R45:R46" si="24">SUM(K45:Q45)</f>
        <v>0</v>
      </c>
      <c r="S45" s="106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</row>
    <row r="46" spans="1:77" s="6" customFormat="1" ht="14.25" customHeight="1">
      <c r="A46" s="31" t="s">
        <v>42</v>
      </c>
      <c r="B46" s="128"/>
      <c r="C46" s="3"/>
      <c r="D46" s="26"/>
      <c r="E46" s="26"/>
      <c r="F46" s="26"/>
      <c r="G46" s="26"/>
      <c r="H46" s="26"/>
      <c r="I46" s="26"/>
      <c r="J46" s="26"/>
      <c r="K46" s="53">
        <v>0</v>
      </c>
      <c r="L46" s="53">
        <v>0</v>
      </c>
      <c r="M46" s="53">
        <v>0</v>
      </c>
      <c r="N46" s="53">
        <v>0</v>
      </c>
      <c r="O46" s="58">
        <v>0</v>
      </c>
      <c r="P46" s="58">
        <v>0</v>
      </c>
      <c r="Q46" s="58">
        <v>0</v>
      </c>
      <c r="R46" s="7">
        <f t="shared" si="24"/>
        <v>0</v>
      </c>
      <c r="S46" s="106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</row>
    <row r="47" spans="1:77" s="51" customFormat="1" ht="14.25" customHeight="1">
      <c r="A47" s="31"/>
      <c r="B47" s="54" t="s">
        <v>66</v>
      </c>
      <c r="C47" s="45"/>
      <c r="D47" s="46"/>
      <c r="E47" s="46"/>
      <c r="F47" s="46"/>
      <c r="G47" s="46"/>
      <c r="H47" s="46"/>
      <c r="I47" s="46"/>
      <c r="J47" s="46"/>
      <c r="K47" s="48">
        <f t="shared" ref="K47:Q47" si="25">SUM(K43:K46)</f>
        <v>0</v>
      </c>
      <c r="L47" s="48">
        <f t="shared" si="25"/>
        <v>0</v>
      </c>
      <c r="M47" s="48">
        <f t="shared" si="25"/>
        <v>0</v>
      </c>
      <c r="N47" s="48">
        <f t="shared" si="25"/>
        <v>0</v>
      </c>
      <c r="O47" s="48">
        <f t="shared" si="25"/>
        <v>0</v>
      </c>
      <c r="P47" s="48">
        <f t="shared" si="25"/>
        <v>0</v>
      </c>
      <c r="Q47" s="48">
        <f t="shared" si="25"/>
        <v>0</v>
      </c>
      <c r="R47" s="48">
        <f>SUM(K47:Q47)</f>
        <v>0</v>
      </c>
      <c r="S47" s="50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</row>
    <row r="48" spans="1:77" s="6" customFormat="1" ht="15" customHeight="1">
      <c r="A48" s="31"/>
      <c r="B48" s="3"/>
      <c r="C48" s="3"/>
      <c r="D48" s="26"/>
      <c r="E48" s="26"/>
      <c r="F48" s="26"/>
      <c r="G48" s="26"/>
      <c r="H48" s="26"/>
      <c r="I48" s="26"/>
      <c r="J48" s="26"/>
      <c r="K48" s="7"/>
      <c r="L48" s="7"/>
      <c r="M48" s="7"/>
      <c r="N48" s="7"/>
      <c r="O48" s="7"/>
      <c r="P48" s="7"/>
      <c r="Q48" s="7"/>
      <c r="R48" s="7"/>
      <c r="S48" s="35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</row>
    <row r="49" spans="1:77" s="6" customFormat="1" ht="14.25" customHeight="1">
      <c r="A49" s="31"/>
      <c r="B49" s="51" t="s">
        <v>67</v>
      </c>
      <c r="C49" s="3"/>
      <c r="D49" s="26"/>
      <c r="E49" s="26"/>
      <c r="F49" s="26"/>
      <c r="G49" s="26"/>
      <c r="H49" s="26"/>
      <c r="I49" s="26"/>
      <c r="J49" s="26"/>
      <c r="K49" s="7"/>
      <c r="L49" s="7"/>
      <c r="M49" s="7"/>
      <c r="N49" s="7"/>
      <c r="O49" s="7"/>
      <c r="P49" s="7"/>
      <c r="Q49" s="7"/>
      <c r="R49" s="7"/>
      <c r="S49" s="3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</row>
    <row r="50" spans="1:77" s="6" customFormat="1" ht="14.25" customHeight="1">
      <c r="A50" s="31">
        <v>5200</v>
      </c>
      <c r="B50" s="151" t="s">
        <v>179</v>
      </c>
      <c r="C50" s="127"/>
      <c r="D50" s="26"/>
      <c r="E50" s="26"/>
      <c r="F50" s="26"/>
      <c r="G50" s="26"/>
      <c r="H50" s="26"/>
      <c r="I50" s="26"/>
      <c r="J50" s="26"/>
      <c r="K50" s="110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7">
        <f>SUM(K50:Q50)</f>
        <v>0</v>
      </c>
      <c r="S50" s="3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</row>
    <row r="51" spans="1:77" s="51" customFormat="1" ht="14.25" customHeight="1">
      <c r="A51" s="31"/>
      <c r="B51" s="54" t="s">
        <v>68</v>
      </c>
      <c r="C51" s="45"/>
      <c r="D51" s="46"/>
      <c r="E51" s="46"/>
      <c r="F51" s="46"/>
      <c r="G51" s="46"/>
      <c r="H51" s="46"/>
      <c r="I51" s="46"/>
      <c r="J51" s="46"/>
      <c r="K51" s="47">
        <f t="shared" ref="K51:Q51" si="26">SUM(K49:K50)</f>
        <v>0</v>
      </c>
      <c r="L51" s="47">
        <f t="shared" si="26"/>
        <v>0</v>
      </c>
      <c r="M51" s="47">
        <f t="shared" si="26"/>
        <v>0</v>
      </c>
      <c r="N51" s="47">
        <f t="shared" si="26"/>
        <v>0</v>
      </c>
      <c r="O51" s="47">
        <f t="shared" si="26"/>
        <v>0</v>
      </c>
      <c r="P51" s="47">
        <f t="shared" si="26"/>
        <v>0</v>
      </c>
      <c r="Q51" s="47">
        <f t="shared" si="26"/>
        <v>0</v>
      </c>
      <c r="R51" s="48">
        <f>SUM(K51:Q51)</f>
        <v>0</v>
      </c>
      <c r="S51" s="50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</row>
    <row r="52" spans="1:77" s="6" customFormat="1" ht="14.25" customHeight="1">
      <c r="A52" s="31"/>
      <c r="C52" s="3"/>
      <c r="D52" s="26"/>
      <c r="E52" s="26"/>
      <c r="F52" s="26"/>
      <c r="G52" s="26"/>
      <c r="H52" s="26"/>
      <c r="I52" s="26"/>
      <c r="J52" s="26"/>
      <c r="K52" s="57"/>
      <c r="L52" s="57"/>
      <c r="M52" s="57"/>
      <c r="N52" s="57"/>
      <c r="O52" s="57"/>
      <c r="P52" s="57"/>
      <c r="Q52" s="57"/>
      <c r="R52" s="7"/>
      <c r="S52" s="3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</row>
    <row r="53" spans="1:77" s="6" customFormat="1" ht="14.25" customHeight="1">
      <c r="A53" s="31"/>
      <c r="B53" s="45" t="s">
        <v>69</v>
      </c>
      <c r="C53" s="3"/>
      <c r="D53" s="26"/>
      <c r="E53" s="26"/>
      <c r="F53" s="26"/>
      <c r="G53" s="26"/>
      <c r="H53" s="26"/>
      <c r="I53" s="26"/>
      <c r="J53" s="26"/>
      <c r="K53" s="7"/>
      <c r="L53" s="7"/>
      <c r="M53" s="7"/>
      <c r="N53" s="7"/>
      <c r="O53" s="7"/>
      <c r="P53" s="7"/>
      <c r="Q53" s="7"/>
      <c r="R53" s="7"/>
      <c r="S53" s="35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</row>
    <row r="54" spans="1:77" s="6" customFormat="1" ht="13.5" hidden="1" customHeight="1">
      <c r="A54" s="31">
        <v>4189</v>
      </c>
      <c r="B54" s="52" t="s">
        <v>82</v>
      </c>
      <c r="C54" s="3"/>
      <c r="D54" s="26"/>
      <c r="E54" s="26"/>
      <c r="F54" s="26"/>
      <c r="G54" s="26"/>
      <c r="H54" s="26"/>
      <c r="I54" s="26"/>
      <c r="J54" s="26"/>
      <c r="K54" s="58">
        <v>0</v>
      </c>
      <c r="L54" s="58">
        <f t="shared" ref="L54:Q54" si="27">K54*1.05</f>
        <v>0</v>
      </c>
      <c r="M54" s="58">
        <f t="shared" si="27"/>
        <v>0</v>
      </c>
      <c r="N54" s="58">
        <f t="shared" si="27"/>
        <v>0</v>
      </c>
      <c r="O54" s="58">
        <f t="shared" si="27"/>
        <v>0</v>
      </c>
      <c r="P54" s="58">
        <f t="shared" si="27"/>
        <v>0</v>
      </c>
      <c r="Q54" s="58">
        <f t="shared" si="27"/>
        <v>0</v>
      </c>
      <c r="R54" s="7">
        <f>SUM(K54:Q54)</f>
        <v>0</v>
      </c>
      <c r="S54" s="3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</row>
    <row r="55" spans="1:77" s="6" customFormat="1" ht="12.75" hidden="1" customHeight="1">
      <c r="A55" s="31"/>
      <c r="B55" s="11" t="s">
        <v>83</v>
      </c>
      <c r="C55" s="3"/>
      <c r="D55" s="26"/>
      <c r="E55" s="26"/>
      <c r="F55" s="26"/>
      <c r="G55" s="26"/>
      <c r="H55" s="26"/>
      <c r="I55" s="26"/>
      <c r="J55" s="26"/>
      <c r="K55" s="58">
        <v>0</v>
      </c>
      <c r="L55" s="58">
        <f t="shared" ref="L55:Q55" si="28">K55*1.03</f>
        <v>0</v>
      </c>
      <c r="M55" s="58">
        <f t="shared" si="28"/>
        <v>0</v>
      </c>
      <c r="N55" s="58">
        <f t="shared" si="28"/>
        <v>0</v>
      </c>
      <c r="O55" s="58">
        <f t="shared" si="28"/>
        <v>0</v>
      </c>
      <c r="P55" s="58">
        <f t="shared" si="28"/>
        <v>0</v>
      </c>
      <c r="Q55" s="58">
        <f t="shared" si="28"/>
        <v>0</v>
      </c>
      <c r="R55" s="7">
        <f t="shared" ref="R55:R60" si="29">SUM(K55:Q55)</f>
        <v>0</v>
      </c>
      <c r="S55" s="3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</row>
    <row r="56" spans="1:77" s="6" customFormat="1" ht="12.75" customHeight="1">
      <c r="A56" s="31">
        <v>5316</v>
      </c>
      <c r="B56" s="11"/>
      <c r="C56" s="3"/>
      <c r="D56" s="26"/>
      <c r="E56" s="26"/>
      <c r="F56" s="26"/>
      <c r="G56" s="26"/>
      <c r="H56" s="26"/>
      <c r="I56" s="26"/>
      <c r="J56" s="26"/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7"/>
      <c r="S56" s="3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</row>
    <row r="57" spans="1:77" s="6" customFormat="1" ht="12.75" customHeight="1">
      <c r="A57" s="31">
        <v>5316</v>
      </c>
      <c r="B57" s="11"/>
      <c r="C57" s="3"/>
      <c r="D57" s="26"/>
      <c r="E57" s="26"/>
      <c r="F57" s="26"/>
      <c r="G57" s="26"/>
      <c r="H57" s="26"/>
      <c r="I57" s="26"/>
      <c r="J57" s="26"/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7"/>
      <c r="S57" s="3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  <row r="58" spans="1:77" s="6" customFormat="1" ht="14.25" customHeight="1">
      <c r="A58" s="31">
        <v>5341</v>
      </c>
      <c r="B58" s="3"/>
      <c r="C58" s="3"/>
      <c r="D58" s="26"/>
      <c r="E58" s="26"/>
      <c r="F58" s="26"/>
      <c r="G58" s="26"/>
      <c r="H58" s="26"/>
      <c r="I58" s="26"/>
      <c r="J58" s="78"/>
      <c r="K58" s="58">
        <v>0</v>
      </c>
      <c r="L58" s="58">
        <v>0</v>
      </c>
      <c r="M58" s="58">
        <v>0</v>
      </c>
      <c r="N58" s="58">
        <v>0</v>
      </c>
      <c r="O58" s="138">
        <v>0</v>
      </c>
      <c r="P58" s="58">
        <v>0</v>
      </c>
      <c r="Q58" s="58">
        <v>0</v>
      </c>
      <c r="R58" s="7">
        <f t="shared" si="29"/>
        <v>0</v>
      </c>
      <c r="S58" s="3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 s="6" customFormat="1" ht="14.25" customHeight="1">
      <c r="A59" s="31">
        <v>5340</v>
      </c>
      <c r="B59" s="3" t="s">
        <v>180</v>
      </c>
      <c r="C59" s="3"/>
      <c r="D59" s="26"/>
      <c r="E59" s="26"/>
      <c r="F59" s="26"/>
      <c r="G59" s="26"/>
      <c r="H59" s="26"/>
      <c r="I59" s="26"/>
      <c r="J59" s="26"/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f t="shared" ref="Q59" si="30">ROUND(P59*$D$112,0)</f>
        <v>0</v>
      </c>
      <c r="R59" s="7">
        <f t="shared" si="29"/>
        <v>0</v>
      </c>
      <c r="S59" s="35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</row>
    <row r="60" spans="1:77" s="6" customFormat="1" ht="14.25" customHeight="1">
      <c r="A60" s="31"/>
      <c r="B60" s="17" t="s">
        <v>130</v>
      </c>
      <c r="F60" s="26"/>
      <c r="G60" s="26"/>
      <c r="H60" s="26"/>
      <c r="I60" s="26"/>
      <c r="J60" s="26"/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f>ROUND(P60*$D$112,0)</f>
        <v>0</v>
      </c>
      <c r="R60" s="7">
        <f t="shared" si="29"/>
        <v>0</v>
      </c>
      <c r="S60" s="35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</row>
    <row r="61" spans="1:77" s="51" customFormat="1">
      <c r="A61" s="31"/>
      <c r="B61" s="54" t="s">
        <v>70</v>
      </c>
      <c r="C61" s="45"/>
      <c r="D61" s="46"/>
      <c r="E61" s="46"/>
      <c r="F61" s="46"/>
      <c r="G61" s="46"/>
      <c r="H61" s="46"/>
      <c r="I61" s="46"/>
      <c r="J61" s="46"/>
      <c r="K61" s="47">
        <f>SUM(K53:K60)</f>
        <v>0</v>
      </c>
      <c r="L61" s="47">
        <f t="shared" ref="L61:Q61" si="31">SUM(L53:L60)</f>
        <v>0</v>
      </c>
      <c r="M61" s="47">
        <f t="shared" si="31"/>
        <v>0</v>
      </c>
      <c r="N61" s="47">
        <f t="shared" si="31"/>
        <v>0</v>
      </c>
      <c r="O61" s="47">
        <f t="shared" si="31"/>
        <v>0</v>
      </c>
      <c r="P61" s="47">
        <f t="shared" si="31"/>
        <v>0</v>
      </c>
      <c r="Q61" s="47">
        <f t="shared" si="31"/>
        <v>0</v>
      </c>
      <c r="R61" s="48">
        <f>SUM(K61:O61)</f>
        <v>0</v>
      </c>
      <c r="S61" s="50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</row>
    <row r="62" spans="1:77" s="51" customFormat="1">
      <c r="A62" s="31"/>
      <c r="B62" s="54"/>
      <c r="C62" s="45"/>
      <c r="D62" s="46"/>
      <c r="E62" s="46"/>
      <c r="F62" s="46"/>
      <c r="G62" s="46"/>
      <c r="H62" s="46"/>
      <c r="I62" s="46"/>
      <c r="J62" s="46"/>
      <c r="K62" s="55"/>
      <c r="L62" s="55"/>
      <c r="M62" s="55"/>
      <c r="N62" s="55"/>
      <c r="O62" s="55"/>
      <c r="P62" s="55"/>
      <c r="Q62" s="55"/>
      <c r="R62" s="55"/>
      <c r="S62" s="50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</row>
    <row r="63" spans="1:77" s="51" customFormat="1" ht="14.25" hidden="1" customHeight="1">
      <c r="A63" s="31"/>
      <c r="B63" s="45" t="s">
        <v>181</v>
      </c>
      <c r="C63" s="54"/>
      <c r="D63" s="54"/>
      <c r="E63" s="45"/>
      <c r="F63" s="45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55"/>
      <c r="S63" s="50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</row>
    <row r="64" spans="1:77" s="51" customFormat="1" ht="14.25" hidden="1" customHeight="1">
      <c r="A64" s="31"/>
      <c r="B64" s="54"/>
      <c r="C64" s="54"/>
      <c r="D64" s="45"/>
      <c r="E64" s="46"/>
      <c r="F64" s="46"/>
      <c r="G64" s="46"/>
      <c r="H64" s="46"/>
      <c r="I64" s="46"/>
      <c r="J64" s="46"/>
      <c r="K64" s="55"/>
      <c r="L64" s="55"/>
      <c r="M64" s="55"/>
      <c r="N64" s="55"/>
      <c r="O64" s="55"/>
      <c r="P64" s="55"/>
      <c r="Q64" s="55"/>
      <c r="R64" s="55"/>
      <c r="S64" s="50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</row>
    <row r="65" spans="1:77" s="51" customFormat="1" ht="14.25" hidden="1" customHeight="1">
      <c r="A65" s="31"/>
      <c r="B65" s="54"/>
      <c r="C65" s="17"/>
      <c r="D65" s="45"/>
      <c r="E65" s="46"/>
      <c r="F65" s="46"/>
      <c r="G65" s="46"/>
      <c r="H65" s="46"/>
      <c r="I65" s="46"/>
      <c r="J65" s="46"/>
      <c r="K65" s="55"/>
      <c r="L65" s="55"/>
      <c r="M65" s="55"/>
      <c r="N65" s="55"/>
      <c r="O65" s="55"/>
      <c r="P65" s="55"/>
      <c r="Q65" s="55"/>
      <c r="R65" s="55"/>
      <c r="S65" s="50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</row>
    <row r="66" spans="1:77" s="51" customFormat="1" ht="14.25" hidden="1" customHeight="1">
      <c r="A66" s="31"/>
      <c r="B66" s="54"/>
      <c r="C66" s="52" t="s">
        <v>72</v>
      </c>
      <c r="D66" s="45"/>
      <c r="E66" s="46"/>
      <c r="F66" s="46"/>
      <c r="G66" s="46"/>
      <c r="H66" s="46"/>
      <c r="I66" s="46"/>
      <c r="J66" s="46"/>
      <c r="K66" s="111">
        <v>0</v>
      </c>
      <c r="L66" s="58">
        <v>0</v>
      </c>
      <c r="M66" s="58">
        <f t="shared" ref="M66:Q67" si="32">ROUND(L66*$D$112,0)</f>
        <v>0</v>
      </c>
      <c r="N66" s="58">
        <f t="shared" si="32"/>
        <v>0</v>
      </c>
      <c r="O66" s="58">
        <f t="shared" si="32"/>
        <v>0</v>
      </c>
      <c r="P66" s="58">
        <f t="shared" si="32"/>
        <v>0</v>
      </c>
      <c r="Q66" s="58">
        <f t="shared" si="32"/>
        <v>0</v>
      </c>
      <c r="R66" s="7">
        <f>SUM(K66:Q66)</f>
        <v>0</v>
      </c>
      <c r="S66" s="50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</row>
    <row r="67" spans="1:77" s="51" customFormat="1" ht="14.25" hidden="1" customHeight="1">
      <c r="A67" s="31"/>
      <c r="B67" s="54"/>
      <c r="C67" s="52" t="s">
        <v>73</v>
      </c>
      <c r="D67" s="87"/>
      <c r="E67" s="46"/>
      <c r="F67" s="46"/>
      <c r="G67" s="46"/>
      <c r="H67" s="46"/>
      <c r="I67" s="46"/>
      <c r="J67" s="46"/>
      <c r="K67" s="112">
        <v>0</v>
      </c>
      <c r="L67" s="112">
        <v>0</v>
      </c>
      <c r="M67" s="112">
        <f t="shared" si="32"/>
        <v>0</v>
      </c>
      <c r="N67" s="112">
        <f t="shared" si="32"/>
        <v>0</v>
      </c>
      <c r="O67" s="112">
        <f t="shared" si="32"/>
        <v>0</v>
      </c>
      <c r="P67" s="112">
        <f t="shared" si="32"/>
        <v>0</v>
      </c>
      <c r="Q67" s="112">
        <f t="shared" si="32"/>
        <v>0</v>
      </c>
      <c r="R67" s="86">
        <f>SUM(K67:Q67)</f>
        <v>0</v>
      </c>
      <c r="S67" s="50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</row>
    <row r="68" spans="1:77" s="51" customFormat="1" ht="14.25" hidden="1" customHeight="1">
      <c r="A68" s="31"/>
      <c r="B68" s="54"/>
      <c r="C68" s="54" t="s">
        <v>74</v>
      </c>
      <c r="D68" s="45"/>
      <c r="E68" s="46"/>
      <c r="F68" s="46"/>
      <c r="G68" s="46"/>
      <c r="H68" s="46"/>
      <c r="I68" s="46"/>
      <c r="J68" s="46"/>
      <c r="K68" s="55">
        <f t="shared" ref="K68:Q68" si="33">SUM(K66:K67)</f>
        <v>0</v>
      </c>
      <c r="L68" s="55">
        <f t="shared" si="33"/>
        <v>0</v>
      </c>
      <c r="M68" s="55">
        <f t="shared" si="33"/>
        <v>0</v>
      </c>
      <c r="N68" s="55">
        <f t="shared" si="33"/>
        <v>0</v>
      </c>
      <c r="O68" s="55">
        <f t="shared" si="33"/>
        <v>0</v>
      </c>
      <c r="P68" s="55">
        <f t="shared" si="33"/>
        <v>0</v>
      </c>
      <c r="Q68" s="55">
        <f t="shared" si="33"/>
        <v>0</v>
      </c>
      <c r="R68" s="48">
        <f>SUM(K68:Q68)</f>
        <v>0</v>
      </c>
      <c r="S68" s="50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</row>
    <row r="69" spans="1:77" s="51" customFormat="1" ht="14.25" hidden="1" customHeight="1">
      <c r="A69" s="31"/>
      <c r="B69" s="54"/>
      <c r="C69" s="54"/>
      <c r="D69" s="45"/>
      <c r="E69" s="46"/>
      <c r="F69" s="46"/>
      <c r="G69" s="46"/>
      <c r="H69" s="46"/>
      <c r="I69" s="46"/>
      <c r="J69" s="46"/>
      <c r="K69" s="55"/>
      <c r="L69" s="55"/>
      <c r="M69" s="55"/>
      <c r="N69" s="55"/>
      <c r="O69" s="55"/>
      <c r="P69" s="55"/>
      <c r="Q69" s="55"/>
      <c r="R69" s="55"/>
      <c r="S69" s="50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</row>
    <row r="70" spans="1:77" s="51" customFormat="1" ht="14.25" hidden="1" customHeight="1">
      <c r="A70" s="31"/>
      <c r="B70" s="54"/>
      <c r="C70" s="17" t="s">
        <v>133</v>
      </c>
      <c r="D70" s="45"/>
      <c r="E70" s="46"/>
      <c r="F70" s="46"/>
      <c r="G70" s="46"/>
      <c r="H70" s="46"/>
      <c r="I70" s="46"/>
      <c r="J70" s="46"/>
      <c r="K70" s="55"/>
      <c r="L70" s="55"/>
      <c r="M70" s="55"/>
      <c r="N70" s="55"/>
      <c r="O70" s="55"/>
      <c r="P70" s="55"/>
      <c r="Q70" s="55"/>
      <c r="R70" s="55"/>
      <c r="S70" s="50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</row>
    <row r="71" spans="1:77" s="51" customFormat="1" ht="14.25" hidden="1" customHeight="1">
      <c r="A71" s="31"/>
      <c r="B71" s="54"/>
      <c r="C71" s="52" t="s">
        <v>72</v>
      </c>
      <c r="D71" s="45"/>
      <c r="E71" s="46"/>
      <c r="F71" s="46"/>
      <c r="G71" s="46"/>
      <c r="H71" s="46"/>
      <c r="I71" s="46"/>
      <c r="J71" s="46"/>
      <c r="K71" s="111">
        <v>0</v>
      </c>
      <c r="L71" s="58">
        <v>0</v>
      </c>
      <c r="M71" s="58">
        <f t="shared" ref="M71:Q72" si="34">ROUND(L71*$D$112,0)</f>
        <v>0</v>
      </c>
      <c r="N71" s="58">
        <f t="shared" si="34"/>
        <v>0</v>
      </c>
      <c r="O71" s="58">
        <f t="shared" si="34"/>
        <v>0</v>
      </c>
      <c r="P71" s="58">
        <f t="shared" si="34"/>
        <v>0</v>
      </c>
      <c r="Q71" s="58">
        <f t="shared" si="34"/>
        <v>0</v>
      </c>
      <c r="R71" s="7">
        <f>SUM(K71:Q71)</f>
        <v>0</v>
      </c>
      <c r="S71" s="50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</row>
    <row r="72" spans="1:77" s="51" customFormat="1" ht="14.25" hidden="1" customHeight="1">
      <c r="A72" s="31"/>
      <c r="B72" s="54"/>
      <c r="C72" s="52" t="s">
        <v>73</v>
      </c>
      <c r="D72" s="87"/>
      <c r="E72" s="46"/>
      <c r="F72" s="46"/>
      <c r="G72" s="46"/>
      <c r="H72" s="46"/>
      <c r="I72" s="46"/>
      <c r="J72" s="46"/>
      <c r="K72" s="112">
        <v>0</v>
      </c>
      <c r="L72" s="112">
        <v>0</v>
      </c>
      <c r="M72" s="112">
        <f t="shared" si="34"/>
        <v>0</v>
      </c>
      <c r="N72" s="112">
        <f t="shared" si="34"/>
        <v>0</v>
      </c>
      <c r="O72" s="112">
        <f t="shared" si="34"/>
        <v>0</v>
      </c>
      <c r="P72" s="112">
        <f t="shared" si="34"/>
        <v>0</v>
      </c>
      <c r="Q72" s="112">
        <f t="shared" si="34"/>
        <v>0</v>
      </c>
      <c r="R72" s="86">
        <f>SUM(K72:Q72)</f>
        <v>0</v>
      </c>
      <c r="S72" s="50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</row>
    <row r="73" spans="1:77" s="51" customFormat="1" ht="14.25" hidden="1" customHeight="1">
      <c r="A73" s="31"/>
      <c r="B73" s="54"/>
      <c r="C73" s="54" t="s">
        <v>74</v>
      </c>
      <c r="D73" s="45"/>
      <c r="E73" s="46"/>
      <c r="F73" s="46"/>
      <c r="G73" s="46"/>
      <c r="H73" s="46"/>
      <c r="I73" s="46"/>
      <c r="J73" s="46"/>
      <c r="K73" s="55">
        <f t="shared" ref="K73:Q73" si="35">SUM(K71:K72)</f>
        <v>0</v>
      </c>
      <c r="L73" s="55">
        <f t="shared" si="35"/>
        <v>0</v>
      </c>
      <c r="M73" s="55">
        <f t="shared" si="35"/>
        <v>0</v>
      </c>
      <c r="N73" s="55">
        <f t="shared" si="35"/>
        <v>0</v>
      </c>
      <c r="O73" s="55">
        <f t="shared" si="35"/>
        <v>0</v>
      </c>
      <c r="P73" s="55">
        <f t="shared" si="35"/>
        <v>0</v>
      </c>
      <c r="Q73" s="55">
        <f t="shared" si="35"/>
        <v>0</v>
      </c>
      <c r="R73" s="48">
        <f>SUM(K73:Q73)</f>
        <v>0</v>
      </c>
      <c r="S73" s="50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</row>
    <row r="74" spans="1:77" s="51" customFormat="1" ht="14.25" hidden="1" customHeight="1">
      <c r="A74" s="31"/>
      <c r="B74" s="54"/>
      <c r="C74" s="54"/>
      <c r="D74" s="45"/>
      <c r="E74" s="46"/>
      <c r="F74" s="46"/>
      <c r="G74" s="46"/>
      <c r="H74" s="46"/>
      <c r="I74" s="46"/>
      <c r="J74" s="46"/>
      <c r="K74" s="55"/>
      <c r="L74" s="55"/>
      <c r="M74" s="55"/>
      <c r="N74" s="55"/>
      <c r="O74" s="55"/>
      <c r="P74" s="55"/>
      <c r="Q74" s="55"/>
      <c r="R74" s="55"/>
      <c r="S74" s="50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</row>
    <row r="75" spans="1:77" s="51" customFormat="1" ht="14.25" hidden="1" customHeight="1">
      <c r="A75" s="31"/>
      <c r="B75" s="54"/>
      <c r="C75" s="17" t="s">
        <v>133</v>
      </c>
      <c r="D75" s="45"/>
      <c r="E75" s="46"/>
      <c r="F75" s="46"/>
      <c r="G75" s="46"/>
      <c r="H75" s="46"/>
      <c r="I75" s="46"/>
      <c r="J75" s="46"/>
      <c r="K75" s="55"/>
      <c r="L75" s="55"/>
      <c r="M75" s="55"/>
      <c r="N75" s="55"/>
      <c r="O75" s="55"/>
      <c r="P75" s="55"/>
      <c r="Q75" s="55"/>
      <c r="R75" s="55"/>
      <c r="S75" s="50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</row>
    <row r="76" spans="1:77" s="51" customFormat="1" ht="14.25" hidden="1" customHeight="1">
      <c r="A76" s="31"/>
      <c r="B76" s="54"/>
      <c r="C76" s="52" t="s">
        <v>72</v>
      </c>
      <c r="D76" s="45"/>
      <c r="E76" s="46"/>
      <c r="F76" s="46"/>
      <c r="G76" s="46"/>
      <c r="H76" s="46"/>
      <c r="I76" s="46"/>
      <c r="J76" s="46"/>
      <c r="K76" s="111">
        <v>0</v>
      </c>
      <c r="L76" s="58">
        <v>0</v>
      </c>
      <c r="M76" s="58">
        <f t="shared" ref="M76:Q77" si="36">ROUND(L76*$D$112,0)</f>
        <v>0</v>
      </c>
      <c r="N76" s="58">
        <f t="shared" si="36"/>
        <v>0</v>
      </c>
      <c r="O76" s="58">
        <f t="shared" si="36"/>
        <v>0</v>
      </c>
      <c r="P76" s="58">
        <f t="shared" si="36"/>
        <v>0</v>
      </c>
      <c r="Q76" s="58">
        <f t="shared" si="36"/>
        <v>0</v>
      </c>
      <c r="R76" s="7">
        <f>SUM(K76:Q76)</f>
        <v>0</v>
      </c>
      <c r="S76" s="50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</row>
    <row r="77" spans="1:77" s="51" customFormat="1" ht="14.25" hidden="1" customHeight="1">
      <c r="A77" s="31"/>
      <c r="B77" s="54"/>
      <c r="C77" s="52" t="s">
        <v>73</v>
      </c>
      <c r="D77" s="87"/>
      <c r="E77" s="46"/>
      <c r="F77" s="46"/>
      <c r="G77" s="46"/>
      <c r="H77" s="46"/>
      <c r="I77" s="46"/>
      <c r="J77" s="46"/>
      <c r="K77" s="112">
        <v>0</v>
      </c>
      <c r="L77" s="112">
        <v>0</v>
      </c>
      <c r="M77" s="112">
        <f t="shared" si="36"/>
        <v>0</v>
      </c>
      <c r="N77" s="112">
        <f t="shared" si="36"/>
        <v>0</v>
      </c>
      <c r="O77" s="112">
        <f t="shared" si="36"/>
        <v>0</v>
      </c>
      <c r="P77" s="112">
        <f t="shared" si="36"/>
        <v>0</v>
      </c>
      <c r="Q77" s="112">
        <f t="shared" si="36"/>
        <v>0</v>
      </c>
      <c r="R77" s="86">
        <f>SUM(K77:Q77)</f>
        <v>0</v>
      </c>
      <c r="S77" s="50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</row>
    <row r="78" spans="1:77" s="51" customFormat="1" ht="14.25" hidden="1" customHeight="1">
      <c r="A78" s="31"/>
      <c r="B78" s="54"/>
      <c r="C78" s="54" t="s">
        <v>74</v>
      </c>
      <c r="D78" s="45"/>
      <c r="E78" s="46"/>
      <c r="F78" s="46"/>
      <c r="G78" s="46"/>
      <c r="H78" s="46"/>
      <c r="I78" s="46"/>
      <c r="J78" s="46"/>
      <c r="K78" s="55">
        <f t="shared" ref="K78:Q78" si="37">SUM(K76:K77)</f>
        <v>0</v>
      </c>
      <c r="L78" s="55">
        <f t="shared" si="37"/>
        <v>0</v>
      </c>
      <c r="M78" s="55">
        <f t="shared" si="37"/>
        <v>0</v>
      </c>
      <c r="N78" s="55">
        <f t="shared" si="37"/>
        <v>0</v>
      </c>
      <c r="O78" s="55">
        <f t="shared" si="37"/>
        <v>0</v>
      </c>
      <c r="P78" s="55">
        <f t="shared" si="37"/>
        <v>0</v>
      </c>
      <c r="Q78" s="55">
        <f t="shared" si="37"/>
        <v>0</v>
      </c>
      <c r="R78" s="48">
        <f>SUM(K78:Q78)</f>
        <v>0</v>
      </c>
      <c r="S78" s="50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</row>
    <row r="79" spans="1:77" s="51" customFormat="1" ht="14.25" hidden="1" customHeight="1">
      <c r="A79" s="31"/>
      <c r="B79" s="54"/>
      <c r="C79" s="54"/>
      <c r="D79" s="45"/>
      <c r="E79" s="46"/>
      <c r="F79" s="46"/>
      <c r="G79" s="46"/>
      <c r="H79" s="46"/>
      <c r="I79" s="46"/>
      <c r="J79" s="46"/>
      <c r="K79" s="55"/>
      <c r="L79" s="55"/>
      <c r="M79" s="55"/>
      <c r="N79" s="55"/>
      <c r="O79" s="55"/>
      <c r="P79" s="55"/>
      <c r="Q79" s="55"/>
      <c r="R79" s="55"/>
      <c r="S79" s="50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</row>
    <row r="80" spans="1:77" s="51" customFormat="1" ht="14.25" customHeight="1">
      <c r="A80" s="31"/>
      <c r="B80" s="54"/>
      <c r="C80" s="45"/>
      <c r="D80" s="46"/>
      <c r="E80" s="46"/>
      <c r="F80" s="46"/>
      <c r="G80" s="46"/>
      <c r="H80" s="46"/>
      <c r="I80" s="46"/>
      <c r="J80" s="46"/>
      <c r="K80" s="55"/>
      <c r="L80" s="55"/>
      <c r="M80" s="55"/>
      <c r="N80" s="55"/>
      <c r="O80" s="55"/>
      <c r="P80" s="55"/>
      <c r="Q80" s="55"/>
      <c r="R80" s="55"/>
      <c r="S80" s="50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</row>
    <row r="81" spans="1:77" s="51" customFormat="1" ht="15.75" customHeight="1">
      <c r="A81" s="31"/>
      <c r="B81" s="45" t="s">
        <v>75</v>
      </c>
      <c r="C81" s="45"/>
      <c r="D81" s="46"/>
      <c r="E81" s="46"/>
      <c r="F81" s="46"/>
      <c r="G81" s="46"/>
      <c r="H81" s="46"/>
      <c r="I81" s="46"/>
      <c r="J81" s="46"/>
      <c r="K81" s="55">
        <f t="shared" ref="K81:Q81" si="38">K28+K36+K41+K47+K51+K61+K68+K73+K78</f>
        <v>0</v>
      </c>
      <c r="L81" s="55">
        <f t="shared" si="38"/>
        <v>0</v>
      </c>
      <c r="M81" s="55">
        <f t="shared" si="38"/>
        <v>0</v>
      </c>
      <c r="N81" s="55">
        <f t="shared" si="38"/>
        <v>0</v>
      </c>
      <c r="O81" s="55">
        <f t="shared" si="38"/>
        <v>0</v>
      </c>
      <c r="P81" s="55">
        <f t="shared" si="38"/>
        <v>0</v>
      </c>
      <c r="Q81" s="55">
        <f t="shared" si="38"/>
        <v>0</v>
      </c>
      <c r="R81" s="7">
        <f>SUM(K81:Q81)</f>
        <v>0</v>
      </c>
      <c r="S81" s="50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</row>
    <row r="82" spans="1:77" s="75" customFormat="1" ht="15" customHeight="1">
      <c r="A82" s="74"/>
      <c r="B82" s="45" t="s">
        <v>73</v>
      </c>
      <c r="C82" s="284">
        <f>K103</f>
        <v>0</v>
      </c>
      <c r="D82" s="77"/>
      <c r="E82" s="78"/>
      <c r="F82" s="78"/>
      <c r="G82" s="78"/>
      <c r="H82" s="78"/>
      <c r="I82" s="78"/>
      <c r="J82" s="78"/>
      <c r="K82" s="79">
        <f>K102</f>
        <v>0</v>
      </c>
      <c r="L82" s="79">
        <f t="shared" ref="L82:Q82" si="39">L102</f>
        <v>0</v>
      </c>
      <c r="M82" s="79">
        <f t="shared" si="39"/>
        <v>0</v>
      </c>
      <c r="N82" s="79">
        <f t="shared" si="39"/>
        <v>0</v>
      </c>
      <c r="O82" s="79">
        <f t="shared" si="39"/>
        <v>0</v>
      </c>
      <c r="P82" s="79">
        <f t="shared" si="39"/>
        <v>0</v>
      </c>
      <c r="Q82" s="79">
        <f t="shared" si="39"/>
        <v>0</v>
      </c>
      <c r="R82" s="86">
        <f>SUM(K82:Q82)</f>
        <v>0</v>
      </c>
      <c r="S82" s="6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</row>
    <row r="83" spans="1:77" s="6" customFormat="1">
      <c r="A83" s="59">
        <v>4600</v>
      </c>
      <c r="B83" s="18" t="s">
        <v>76</v>
      </c>
      <c r="C83" s="3"/>
      <c r="D83" s="26"/>
      <c r="E83" s="26"/>
      <c r="F83" s="26"/>
      <c r="G83" s="26"/>
      <c r="H83" s="26"/>
      <c r="I83" s="26"/>
      <c r="J83" s="26"/>
      <c r="K83" s="60">
        <f t="shared" ref="K83:Q83" si="40">K81+K82</f>
        <v>0</v>
      </c>
      <c r="L83" s="60">
        <f t="shared" si="40"/>
        <v>0</v>
      </c>
      <c r="M83" s="60">
        <f t="shared" si="40"/>
        <v>0</v>
      </c>
      <c r="N83" s="60">
        <f t="shared" si="40"/>
        <v>0</v>
      </c>
      <c r="O83" s="60">
        <f t="shared" si="40"/>
        <v>0</v>
      </c>
      <c r="P83" s="60">
        <f t="shared" si="40"/>
        <v>0</v>
      </c>
      <c r="Q83" s="60">
        <f t="shared" si="40"/>
        <v>0</v>
      </c>
      <c r="R83" s="48">
        <f>SUM(K83:Q83)</f>
        <v>0</v>
      </c>
      <c r="S83" s="35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</row>
    <row r="84" spans="1:77" s="6" customFormat="1">
      <c r="A84" s="44"/>
      <c r="B84" s="18"/>
      <c r="C84" s="3"/>
      <c r="D84" s="26"/>
      <c r="E84" s="26"/>
      <c r="F84" s="26"/>
      <c r="G84" s="26"/>
      <c r="H84" s="26"/>
      <c r="I84" s="26"/>
      <c r="J84" s="26"/>
      <c r="K84" s="72"/>
      <c r="L84" s="72"/>
      <c r="M84" s="72"/>
      <c r="N84" s="72"/>
      <c r="O84" s="72"/>
      <c r="P84" s="72"/>
      <c r="Q84" s="72"/>
      <c r="R84" s="55"/>
      <c r="S84" s="35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</row>
    <row r="85" spans="1:77" s="6" customFormat="1">
      <c r="A85" s="44"/>
      <c r="B85" s="18"/>
      <c r="C85" s="3"/>
      <c r="D85" s="26"/>
      <c r="E85" s="26"/>
      <c r="F85" s="26"/>
      <c r="G85" s="26"/>
      <c r="H85" s="26"/>
      <c r="I85" s="26"/>
      <c r="J85" s="26"/>
      <c r="K85" s="72"/>
      <c r="L85" s="72"/>
      <c r="M85" s="72"/>
      <c r="N85" s="72"/>
      <c r="O85" s="72"/>
      <c r="P85" s="72"/>
      <c r="Q85" s="72"/>
      <c r="R85" s="55"/>
      <c r="S85" s="35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</row>
    <row r="86" spans="1:77" s="6" customFormat="1">
      <c r="A86" s="44"/>
      <c r="B86" s="18"/>
      <c r="C86" s="3"/>
      <c r="D86" s="26"/>
      <c r="E86" s="26"/>
      <c r="F86" s="26"/>
      <c r="G86" s="26"/>
      <c r="H86" s="26"/>
      <c r="I86" s="26"/>
      <c r="J86" s="26"/>
      <c r="K86" s="72"/>
      <c r="L86" s="72"/>
      <c r="M86" s="72"/>
      <c r="N86" s="72"/>
      <c r="O86" s="72"/>
      <c r="P86" s="72"/>
      <c r="Q86" s="72"/>
      <c r="R86" s="55"/>
      <c r="S86" s="35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</row>
    <row r="87" spans="1:77" s="6" customFormat="1">
      <c r="A87" s="1"/>
      <c r="C87" s="3"/>
      <c r="D87" s="26"/>
      <c r="E87" s="26"/>
      <c r="F87" s="26"/>
      <c r="G87" s="26"/>
      <c r="H87" s="68"/>
      <c r="I87" s="26"/>
      <c r="J87" s="68"/>
      <c r="K87" s="69"/>
      <c r="L87" s="69"/>
      <c r="M87" s="69"/>
      <c r="N87" s="69"/>
      <c r="O87" s="69"/>
      <c r="P87" s="69"/>
      <c r="Q87" s="69"/>
      <c r="R87" s="69"/>
      <c r="S87" s="35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</row>
    <row r="88" spans="1:77" s="6" customFormat="1">
      <c r="A88" s="1"/>
      <c r="C88" s="3"/>
      <c r="D88" s="26"/>
      <c r="E88" s="26"/>
      <c r="F88" s="26"/>
      <c r="G88" s="26"/>
      <c r="H88" s="73"/>
      <c r="I88" s="26"/>
      <c r="J88" s="73"/>
      <c r="K88" s="58"/>
      <c r="L88" s="58"/>
      <c r="M88" s="58"/>
      <c r="N88" s="58"/>
      <c r="O88" s="58"/>
      <c r="P88" s="58"/>
      <c r="Q88" s="58"/>
      <c r="R88" s="58"/>
      <c r="S88" s="35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</row>
    <row r="89" spans="1:77" s="6" customFormat="1">
      <c r="A89" s="1"/>
      <c r="C89" s="3"/>
      <c r="D89" s="26"/>
      <c r="E89" s="26"/>
      <c r="F89" s="11" t="s">
        <v>79</v>
      </c>
      <c r="H89" s="10"/>
      <c r="J89" s="10"/>
      <c r="K89" s="7">
        <f t="shared" ref="K89:Q89" si="41">K81</f>
        <v>0</v>
      </c>
      <c r="L89" s="7">
        <f t="shared" si="41"/>
        <v>0</v>
      </c>
      <c r="M89" s="7">
        <f t="shared" si="41"/>
        <v>0</v>
      </c>
      <c r="N89" s="7">
        <f t="shared" si="41"/>
        <v>0</v>
      </c>
      <c r="O89" s="7">
        <f t="shared" si="41"/>
        <v>0</v>
      </c>
      <c r="P89" s="7">
        <f t="shared" si="41"/>
        <v>0</v>
      </c>
      <c r="Q89" s="7">
        <f t="shared" si="41"/>
        <v>0</v>
      </c>
      <c r="R89" s="7">
        <f>R81</f>
        <v>0</v>
      </c>
      <c r="S89" s="35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</row>
    <row r="90" spans="1:77" s="6" customFormat="1">
      <c r="A90" s="1"/>
      <c r="C90" s="3"/>
      <c r="D90" s="26"/>
      <c r="E90" s="26"/>
      <c r="F90" s="3" t="s">
        <v>80</v>
      </c>
      <c r="H90" s="10"/>
      <c r="J90" s="10"/>
      <c r="K90" s="7"/>
      <c r="L90" s="7"/>
      <c r="M90" s="7"/>
      <c r="N90" s="7"/>
      <c r="O90" s="7"/>
      <c r="P90" s="7"/>
      <c r="Q90" s="7"/>
      <c r="R90" s="7"/>
      <c r="S90" s="35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</row>
    <row r="91" spans="1:77" s="6" customFormat="1">
      <c r="A91" s="1"/>
      <c r="C91" s="3"/>
      <c r="D91" s="26"/>
      <c r="E91" s="26"/>
      <c r="F91" s="10"/>
      <c r="G91" s="52" t="s">
        <v>63</v>
      </c>
      <c r="H91" s="10"/>
      <c r="I91" s="52"/>
      <c r="J91" s="10"/>
      <c r="K91" s="7">
        <f t="shared" ref="K91:R91" si="42">-K41</f>
        <v>0</v>
      </c>
      <c r="L91" s="7">
        <f t="shared" si="42"/>
        <v>0</v>
      </c>
      <c r="M91" s="7">
        <f t="shared" si="42"/>
        <v>0</v>
      </c>
      <c r="N91" s="7">
        <f t="shared" si="42"/>
        <v>0</v>
      </c>
      <c r="O91" s="7">
        <f t="shared" si="42"/>
        <v>0</v>
      </c>
      <c r="P91" s="7">
        <f t="shared" si="42"/>
        <v>0</v>
      </c>
      <c r="Q91" s="7">
        <f t="shared" si="42"/>
        <v>0</v>
      </c>
      <c r="R91" s="7">
        <f t="shared" si="42"/>
        <v>0</v>
      </c>
      <c r="S91" s="35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</row>
    <row r="92" spans="1:77" s="6" customFormat="1">
      <c r="A92" s="1"/>
      <c r="C92" s="3"/>
      <c r="D92" s="26"/>
      <c r="E92" s="26"/>
      <c r="F92" s="10"/>
      <c r="G92" s="3" t="s">
        <v>81</v>
      </c>
      <c r="H92" s="10"/>
      <c r="I92" s="3"/>
      <c r="J92" s="10"/>
      <c r="K92" s="7">
        <f t="shared" ref="K92:Q92" si="43">-(K68)</f>
        <v>0</v>
      </c>
      <c r="L92" s="7">
        <f t="shared" si="43"/>
        <v>0</v>
      </c>
      <c r="M92" s="7">
        <f t="shared" si="43"/>
        <v>0</v>
      </c>
      <c r="N92" s="7">
        <f t="shared" si="43"/>
        <v>0</v>
      </c>
      <c r="O92" s="7">
        <f t="shared" si="43"/>
        <v>0</v>
      </c>
      <c r="P92" s="7">
        <f t="shared" si="43"/>
        <v>0</v>
      </c>
      <c r="Q92" s="7">
        <f t="shared" si="43"/>
        <v>0</v>
      </c>
      <c r="R92" s="7">
        <f>-R42</f>
        <v>0</v>
      </c>
      <c r="S92" s="35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</row>
    <row r="93" spans="1:77" s="6" customFormat="1">
      <c r="A93" s="1"/>
      <c r="C93" s="3"/>
      <c r="D93" s="26"/>
      <c r="E93" s="26"/>
      <c r="F93" s="10"/>
      <c r="G93" s="3" t="s">
        <v>82</v>
      </c>
      <c r="H93" s="10"/>
      <c r="I93" s="3"/>
      <c r="J93" s="10"/>
      <c r="K93" s="7">
        <f t="shared" ref="K93:R94" si="44">-K54</f>
        <v>0</v>
      </c>
      <c r="L93" s="7">
        <f t="shared" si="44"/>
        <v>0</v>
      </c>
      <c r="M93" s="7">
        <f t="shared" si="44"/>
        <v>0</v>
      </c>
      <c r="N93" s="7">
        <f t="shared" si="44"/>
        <v>0</v>
      </c>
      <c r="O93" s="7">
        <f t="shared" si="44"/>
        <v>0</v>
      </c>
      <c r="P93" s="7">
        <f t="shared" si="44"/>
        <v>0</v>
      </c>
      <c r="Q93" s="7">
        <f t="shared" si="44"/>
        <v>0</v>
      </c>
      <c r="R93" s="7">
        <f t="shared" si="44"/>
        <v>0</v>
      </c>
      <c r="S93" s="35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</row>
    <row r="94" spans="1:77" s="6" customFormat="1">
      <c r="A94" s="1"/>
      <c r="C94" s="3"/>
      <c r="D94" s="26"/>
      <c r="E94" s="26"/>
      <c r="F94" s="10"/>
      <c r="G94" s="3" t="s">
        <v>83</v>
      </c>
      <c r="H94" s="10"/>
      <c r="I94" s="3"/>
      <c r="J94" s="10"/>
      <c r="K94" s="7">
        <f t="shared" si="44"/>
        <v>0</v>
      </c>
      <c r="L94" s="7">
        <f t="shared" si="44"/>
        <v>0</v>
      </c>
      <c r="M94" s="7">
        <f t="shared" si="44"/>
        <v>0</v>
      </c>
      <c r="N94" s="7">
        <f t="shared" si="44"/>
        <v>0</v>
      </c>
      <c r="O94" s="7">
        <f t="shared" si="44"/>
        <v>0</v>
      </c>
      <c r="P94" s="7">
        <f t="shared" si="44"/>
        <v>0</v>
      </c>
      <c r="Q94" s="7">
        <f t="shared" si="44"/>
        <v>0</v>
      </c>
      <c r="R94" s="7">
        <f t="shared" si="44"/>
        <v>0</v>
      </c>
      <c r="S94" s="35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</row>
    <row r="95" spans="1:77" s="6" customFormat="1">
      <c r="A95" s="1"/>
      <c r="C95" s="3"/>
      <c r="D95" s="26"/>
      <c r="E95" s="26"/>
      <c r="F95" s="3" t="s">
        <v>84</v>
      </c>
      <c r="G95" s="10"/>
      <c r="H95" s="10"/>
      <c r="I95" s="10"/>
      <c r="J95" s="10"/>
      <c r="K95" s="7"/>
      <c r="L95" s="7"/>
      <c r="M95" s="7"/>
      <c r="N95" s="7"/>
      <c r="O95" s="7"/>
      <c r="P95" s="7"/>
      <c r="Q95" s="7"/>
      <c r="R95" s="7"/>
      <c r="S95" s="35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</row>
    <row r="96" spans="1:77" s="6" customFormat="1">
      <c r="A96" s="1"/>
      <c r="C96" s="3"/>
      <c r="D96" s="26"/>
      <c r="E96" s="26"/>
      <c r="F96" s="10"/>
      <c r="G96" s="10" t="s">
        <v>85</v>
      </c>
      <c r="H96" s="10"/>
      <c r="I96" s="10"/>
      <c r="J96" s="10"/>
      <c r="K96" s="7"/>
      <c r="L96" s="7"/>
      <c r="M96" s="7"/>
      <c r="N96" s="7"/>
      <c r="O96" s="7"/>
      <c r="P96" s="7"/>
      <c r="Q96" s="7"/>
      <c r="R96" s="7"/>
      <c r="S96" s="35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</row>
    <row r="97" spans="1:77" s="6" customFormat="1">
      <c r="A97" s="1"/>
      <c r="C97" s="3"/>
      <c r="D97" s="26"/>
      <c r="E97" s="26"/>
      <c r="F97" s="10"/>
      <c r="G97" s="10" t="s">
        <v>86</v>
      </c>
      <c r="H97" s="10"/>
      <c r="I97" s="10"/>
      <c r="J97" s="10"/>
      <c r="K97" s="58">
        <v>0</v>
      </c>
      <c r="L97" s="58">
        <v>0</v>
      </c>
      <c r="M97" s="58">
        <v>0</v>
      </c>
      <c r="N97" s="58">
        <v>0</v>
      </c>
      <c r="O97" s="58">
        <v>0</v>
      </c>
      <c r="P97" s="58">
        <v>0</v>
      </c>
      <c r="Q97" s="58">
        <v>0</v>
      </c>
      <c r="R97" s="58">
        <v>0</v>
      </c>
      <c r="S97" s="35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</row>
    <row r="98" spans="1:77" s="6" customFormat="1">
      <c r="A98" s="1"/>
      <c r="C98" s="3"/>
      <c r="D98" s="26"/>
      <c r="E98" s="26"/>
      <c r="F98" s="10"/>
      <c r="G98" s="22"/>
      <c r="H98" s="10"/>
      <c r="I98" s="22"/>
      <c r="J98" s="10"/>
      <c r="K98" s="7"/>
      <c r="L98" s="7"/>
      <c r="M98" s="7"/>
      <c r="N98" s="7"/>
      <c r="O98" s="7"/>
      <c r="P98" s="7"/>
      <c r="Q98" s="7"/>
      <c r="R98" s="7"/>
      <c r="S98" s="35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</row>
    <row r="99" spans="1:77" s="6" customFormat="1">
      <c r="A99" s="1"/>
      <c r="C99" s="3"/>
      <c r="D99" s="26"/>
      <c r="E99" s="26"/>
      <c r="F99" s="10"/>
      <c r="G99" s="10"/>
      <c r="H99" s="10"/>
      <c r="I99" s="10"/>
      <c r="J99" s="10"/>
      <c r="K99" s="58"/>
      <c r="L99" s="58"/>
      <c r="M99" s="58"/>
      <c r="N99" s="58"/>
      <c r="O99" s="58"/>
      <c r="P99" s="58"/>
      <c r="Q99" s="58"/>
      <c r="R99" s="58"/>
      <c r="S99" s="35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</row>
    <row r="100" spans="1:77" s="6" customFormat="1">
      <c r="A100" s="1"/>
      <c r="C100" s="3"/>
      <c r="D100" s="26"/>
      <c r="E100" s="26"/>
      <c r="F100" s="10"/>
      <c r="G100" s="10"/>
      <c r="H100" s="10"/>
      <c r="I100" s="10"/>
      <c r="J100" s="10"/>
      <c r="K100" s="7"/>
      <c r="L100" s="7"/>
      <c r="M100" s="7"/>
      <c r="N100" s="7"/>
      <c r="O100" s="7"/>
      <c r="P100" s="7"/>
      <c r="Q100" s="7"/>
      <c r="R100" s="7"/>
      <c r="S100" s="35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</row>
    <row r="101" spans="1:77" s="6" customFormat="1">
      <c r="A101" s="1"/>
      <c r="C101" s="3"/>
      <c r="D101" s="26"/>
      <c r="E101" s="26"/>
      <c r="F101" s="3" t="s">
        <v>87</v>
      </c>
      <c r="G101" s="10"/>
      <c r="H101" s="10"/>
      <c r="I101" s="10"/>
      <c r="J101" s="10"/>
      <c r="K101" s="7">
        <f t="shared" ref="K101:R101" si="45">SUM(K89:K100)</f>
        <v>0</v>
      </c>
      <c r="L101" s="7">
        <f t="shared" si="45"/>
        <v>0</v>
      </c>
      <c r="M101" s="7">
        <f t="shared" si="45"/>
        <v>0</v>
      </c>
      <c r="N101" s="7">
        <f t="shared" si="45"/>
        <v>0</v>
      </c>
      <c r="O101" s="7">
        <f t="shared" si="45"/>
        <v>0</v>
      </c>
      <c r="P101" s="7">
        <f t="shared" si="45"/>
        <v>0</v>
      </c>
      <c r="Q101" s="7">
        <f t="shared" si="45"/>
        <v>0</v>
      </c>
      <c r="R101" s="7">
        <f t="shared" si="45"/>
        <v>0</v>
      </c>
      <c r="S101" s="35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</row>
    <row r="102" spans="1:77" s="6" customFormat="1">
      <c r="A102" s="1"/>
      <c r="B102" s="61"/>
      <c r="C102" s="3"/>
      <c r="D102" s="26"/>
      <c r="E102" s="26"/>
      <c r="G102" s="10"/>
      <c r="H102" s="84"/>
      <c r="I102" s="10"/>
      <c r="J102" s="84"/>
      <c r="K102" s="7">
        <f>K101*$K$103</f>
        <v>0</v>
      </c>
      <c r="L102" s="7">
        <f>L101*$L$103</f>
        <v>0</v>
      </c>
      <c r="M102" s="7">
        <f>M101*$M$103</f>
        <v>0</v>
      </c>
      <c r="N102" s="7">
        <f>N101*$N$103</f>
        <v>0</v>
      </c>
      <c r="O102" s="7">
        <f>O101*$O$103</f>
        <v>0</v>
      </c>
      <c r="P102" s="7">
        <f>P101*$N$103</f>
        <v>0</v>
      </c>
      <c r="Q102" s="7">
        <f>Q101*$O$103</f>
        <v>0</v>
      </c>
      <c r="R102" s="7">
        <f>R101*$H$102</f>
        <v>0</v>
      </c>
      <c r="S102" s="35"/>
      <c r="T102" s="9"/>
      <c r="U102" s="9"/>
      <c r="V102" s="9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</row>
    <row r="103" spans="1:77" s="6" customFormat="1">
      <c r="A103" s="1"/>
      <c r="C103" s="3"/>
      <c r="D103" s="10"/>
      <c r="E103" s="10"/>
      <c r="F103" s="10" t="s">
        <v>88</v>
      </c>
      <c r="G103" s="10"/>
      <c r="H103" s="10"/>
      <c r="I103" s="10"/>
      <c r="J103" s="10"/>
      <c r="K103" s="121">
        <v>0</v>
      </c>
      <c r="L103" s="121">
        <v>0</v>
      </c>
      <c r="M103" s="121">
        <v>0</v>
      </c>
      <c r="N103" s="121">
        <v>0</v>
      </c>
      <c r="O103" s="121">
        <v>0</v>
      </c>
      <c r="P103" s="121">
        <v>0</v>
      </c>
      <c r="Q103" s="121">
        <v>0</v>
      </c>
      <c r="R103" s="7">
        <f>R102-R82</f>
        <v>0</v>
      </c>
      <c r="S103" s="35"/>
      <c r="T103" s="9"/>
      <c r="U103" s="9"/>
      <c r="V103" s="9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</row>
    <row r="104" spans="1:77" s="6" customFormat="1">
      <c r="A104" s="1"/>
      <c r="C104" s="3"/>
      <c r="D104" s="10"/>
      <c r="E104" s="10"/>
      <c r="F104" s="10"/>
      <c r="G104" s="10"/>
      <c r="H104" s="10"/>
      <c r="I104" s="10"/>
      <c r="J104" s="10"/>
      <c r="K104" s="122"/>
      <c r="L104" s="122"/>
      <c r="M104" s="122"/>
      <c r="N104" s="122"/>
      <c r="O104" s="122"/>
      <c r="P104" s="122"/>
      <c r="Q104" s="122"/>
      <c r="R104" s="7"/>
      <c r="S104" s="35"/>
      <c r="T104" s="9"/>
      <c r="U104" s="9"/>
      <c r="V104" s="9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</row>
    <row r="105" spans="1:77" s="6" customFormat="1">
      <c r="A105" s="1"/>
      <c r="C105" s="3"/>
      <c r="D105" s="10"/>
      <c r="E105" s="10"/>
      <c r="F105" s="10"/>
      <c r="G105" s="308"/>
      <c r="H105" s="336"/>
      <c r="I105" s="308"/>
      <c r="J105" s="336"/>
      <c r="K105" s="7"/>
      <c r="L105" s="7"/>
      <c r="M105" s="7"/>
      <c r="N105" s="7"/>
      <c r="O105" s="7"/>
      <c r="P105" s="7"/>
      <c r="Q105" s="7"/>
      <c r="R105" s="7"/>
      <c r="S105" s="35"/>
      <c r="T105" s="9"/>
      <c r="U105" s="9"/>
      <c r="V105" s="9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</row>
    <row r="106" spans="1:77">
      <c r="B106" s="13" t="s">
        <v>89</v>
      </c>
      <c r="D106" s="10" t="s">
        <v>13</v>
      </c>
      <c r="E106" s="10" t="s">
        <v>14</v>
      </c>
      <c r="F106" s="10" t="s">
        <v>15</v>
      </c>
      <c r="G106" s="10" t="s">
        <v>16</v>
      </c>
      <c r="H106" s="10" t="s">
        <v>17</v>
      </c>
      <c r="I106" s="10" t="s">
        <v>30</v>
      </c>
      <c r="J106" s="10" t="s">
        <v>31</v>
      </c>
    </row>
    <row r="107" spans="1:77">
      <c r="B107" s="99" t="s">
        <v>90</v>
      </c>
      <c r="C107" s="64" t="s">
        <v>91</v>
      </c>
      <c r="D107" s="65">
        <v>12</v>
      </c>
      <c r="E107" s="65">
        <v>12</v>
      </c>
      <c r="F107" s="65">
        <v>12</v>
      </c>
      <c r="G107" s="65">
        <v>12</v>
      </c>
      <c r="H107" s="65">
        <v>12</v>
      </c>
      <c r="I107" s="65">
        <v>12</v>
      </c>
      <c r="J107" s="65">
        <v>12</v>
      </c>
    </row>
    <row r="108" spans="1:77">
      <c r="B108" s="100" t="s">
        <v>92</v>
      </c>
      <c r="C108" s="64" t="s">
        <v>93</v>
      </c>
      <c r="D108" s="65">
        <v>0</v>
      </c>
      <c r="E108" s="65">
        <v>0</v>
      </c>
      <c r="F108" s="65">
        <v>0</v>
      </c>
      <c r="G108" s="65">
        <v>0</v>
      </c>
      <c r="H108" s="65">
        <v>0</v>
      </c>
      <c r="I108" s="65">
        <v>0</v>
      </c>
      <c r="J108" s="65">
        <v>0</v>
      </c>
      <c r="K108" s="98"/>
      <c r="L108" s="79"/>
      <c r="M108" s="79"/>
      <c r="N108" s="79"/>
      <c r="O108" s="79"/>
      <c r="P108" s="79"/>
      <c r="Q108" s="79"/>
    </row>
    <row r="109" spans="1:77">
      <c r="K109" s="98"/>
      <c r="L109" s="79"/>
      <c r="M109" s="79"/>
      <c r="N109" s="79"/>
      <c r="O109" s="79"/>
      <c r="P109" s="79"/>
      <c r="Q109" s="79"/>
    </row>
    <row r="110" spans="1:77">
      <c r="C110" s="64" t="s">
        <v>94</v>
      </c>
      <c r="D110" s="65">
        <f t="shared" ref="D110:J110" si="46">D107+D108</f>
        <v>12</v>
      </c>
      <c r="E110" s="65">
        <f t="shared" si="46"/>
        <v>12</v>
      </c>
      <c r="F110" s="65">
        <f t="shared" si="46"/>
        <v>12</v>
      </c>
      <c r="G110" s="65">
        <f t="shared" si="46"/>
        <v>12</v>
      </c>
      <c r="H110" s="65">
        <f t="shared" si="46"/>
        <v>12</v>
      </c>
      <c r="I110" s="65">
        <f t="shared" si="46"/>
        <v>12</v>
      </c>
      <c r="J110" s="65">
        <f t="shared" si="46"/>
        <v>12</v>
      </c>
      <c r="K110" s="98"/>
      <c r="L110" s="79"/>
      <c r="M110" s="79"/>
      <c r="N110" s="79"/>
      <c r="O110" s="79"/>
      <c r="P110" s="79"/>
      <c r="Q110" s="79"/>
    </row>
    <row r="111" spans="1:77">
      <c r="K111" s="13"/>
      <c r="L111" s="13"/>
      <c r="M111" s="13"/>
      <c r="N111" s="13"/>
      <c r="O111" s="13"/>
      <c r="P111" s="13"/>
      <c r="Q111" s="13"/>
      <c r="R111" s="13"/>
    </row>
    <row r="112" spans="1:77">
      <c r="D112" s="66">
        <v>1.03</v>
      </c>
    </row>
    <row r="113" spans="1:19">
      <c r="D113" s="66">
        <v>1.03</v>
      </c>
    </row>
    <row r="115" spans="1:19" s="93" customFormat="1">
      <c r="A115" s="92"/>
      <c r="E115" s="94"/>
      <c r="F115" s="94"/>
      <c r="G115" s="94"/>
      <c r="H115" s="94"/>
      <c r="I115" s="94"/>
      <c r="J115" s="94"/>
      <c r="K115" s="79"/>
      <c r="L115" s="79"/>
      <c r="M115" s="79"/>
      <c r="N115" s="79"/>
      <c r="O115" s="79"/>
      <c r="P115" s="79"/>
      <c r="Q115" s="79"/>
      <c r="R115" s="79"/>
      <c r="S115" s="95"/>
    </row>
    <row r="116" spans="1:19" s="93" customFormat="1">
      <c r="A116" s="92"/>
      <c r="E116" s="94"/>
      <c r="F116" s="94"/>
      <c r="G116" s="94"/>
      <c r="H116" s="94"/>
      <c r="I116" s="94"/>
      <c r="J116" s="94"/>
      <c r="K116" s="79"/>
      <c r="L116" s="79"/>
      <c r="M116" s="79"/>
      <c r="N116" s="79"/>
      <c r="O116" s="79"/>
      <c r="P116" s="79"/>
      <c r="Q116" s="79"/>
      <c r="R116" s="79"/>
      <c r="S116" s="95"/>
    </row>
    <row r="117" spans="1:19" s="93" customFormat="1">
      <c r="A117" s="92"/>
      <c r="E117" s="94"/>
      <c r="F117" s="94"/>
      <c r="G117" s="94"/>
      <c r="H117" s="94"/>
      <c r="I117" s="94"/>
      <c r="J117" s="94"/>
      <c r="K117" s="79"/>
      <c r="L117" s="79"/>
      <c r="M117" s="79"/>
      <c r="N117" s="79"/>
      <c r="O117" s="79"/>
      <c r="P117" s="79"/>
      <c r="Q117" s="79"/>
      <c r="R117" s="79"/>
      <c r="S117" s="95"/>
    </row>
    <row r="118" spans="1:19" s="93" customFormat="1">
      <c r="A118" s="92"/>
      <c r="E118" s="94"/>
      <c r="F118" s="94"/>
      <c r="G118" s="94"/>
      <c r="H118" s="94"/>
      <c r="I118" s="94"/>
      <c r="J118" s="94"/>
      <c r="K118" s="79"/>
      <c r="L118" s="79"/>
      <c r="M118" s="79"/>
      <c r="N118" s="79"/>
      <c r="O118" s="79"/>
      <c r="P118" s="79"/>
      <c r="Q118" s="79"/>
      <c r="R118" s="79"/>
      <c r="S118" s="95"/>
    </row>
    <row r="119" spans="1:19" s="93" customFormat="1">
      <c r="A119" s="92"/>
      <c r="E119" s="94"/>
      <c r="F119" s="94"/>
      <c r="G119" s="94"/>
      <c r="H119" s="94"/>
      <c r="I119" s="94"/>
      <c r="J119" s="94"/>
      <c r="K119" s="79"/>
      <c r="L119" s="79"/>
      <c r="M119" s="79"/>
      <c r="N119" s="79"/>
      <c r="O119" s="79"/>
      <c r="P119" s="79"/>
      <c r="Q119" s="79"/>
      <c r="R119" s="79"/>
      <c r="S119" s="95"/>
    </row>
    <row r="120" spans="1:19" s="93" customFormat="1">
      <c r="A120" s="92"/>
      <c r="K120" s="79"/>
      <c r="L120" s="79"/>
      <c r="M120" s="79"/>
      <c r="N120" s="79"/>
      <c r="O120" s="79"/>
      <c r="P120" s="79"/>
      <c r="Q120" s="79"/>
      <c r="R120" s="79"/>
      <c r="S120" s="95"/>
    </row>
    <row r="121" spans="1:19" s="93" customFormat="1">
      <c r="A121" s="92"/>
      <c r="K121" s="79"/>
      <c r="L121" s="79"/>
      <c r="M121" s="79"/>
      <c r="N121" s="79"/>
      <c r="O121" s="79"/>
      <c r="P121" s="79"/>
      <c r="Q121" s="79"/>
      <c r="R121" s="79"/>
      <c r="S121" s="95"/>
    </row>
    <row r="122" spans="1:19" s="93" customFormat="1">
      <c r="A122" s="92"/>
      <c r="B122" s="96"/>
      <c r="D122" s="97"/>
      <c r="E122" s="97"/>
      <c r="F122" s="97"/>
      <c r="G122" s="97"/>
      <c r="H122" s="97"/>
      <c r="I122" s="97"/>
      <c r="J122" s="97"/>
      <c r="K122" s="79"/>
      <c r="L122" s="79"/>
      <c r="M122" s="79"/>
      <c r="N122" s="79"/>
      <c r="O122" s="79"/>
      <c r="P122" s="79"/>
      <c r="Q122" s="79"/>
      <c r="R122" s="79"/>
      <c r="S122" s="95"/>
    </row>
    <row r="123" spans="1:19" s="93" customFormat="1">
      <c r="A123" s="92"/>
      <c r="B123" s="96"/>
      <c r="D123" s="95"/>
      <c r="E123" s="94"/>
      <c r="F123" s="94"/>
      <c r="G123" s="94"/>
      <c r="H123" s="94"/>
      <c r="I123" s="94"/>
      <c r="J123" s="94"/>
      <c r="K123" s="79"/>
      <c r="L123" s="79"/>
      <c r="M123" s="79"/>
      <c r="N123" s="79"/>
      <c r="O123" s="79"/>
      <c r="P123" s="79"/>
      <c r="Q123" s="79"/>
      <c r="R123" s="79"/>
      <c r="S123" s="95"/>
    </row>
    <row r="124" spans="1:19" s="93" customFormat="1">
      <c r="A124" s="92"/>
      <c r="K124" s="79"/>
      <c r="L124" s="79"/>
      <c r="M124" s="79"/>
      <c r="N124" s="79"/>
      <c r="O124" s="79"/>
      <c r="P124" s="79"/>
      <c r="Q124" s="79"/>
      <c r="R124" s="79"/>
      <c r="S124" s="95"/>
    </row>
    <row r="125" spans="1:19" s="93" customFormat="1">
      <c r="A125" s="92"/>
      <c r="K125" s="79"/>
      <c r="L125" s="79"/>
      <c r="M125" s="79"/>
      <c r="N125" s="79"/>
      <c r="O125" s="79"/>
      <c r="P125" s="79"/>
      <c r="Q125" s="79"/>
      <c r="R125" s="79"/>
      <c r="S125" s="95"/>
    </row>
    <row r="126" spans="1:19" s="93" customFormat="1">
      <c r="A126" s="92"/>
      <c r="K126" s="79"/>
      <c r="L126" s="79"/>
      <c r="M126" s="79"/>
      <c r="N126" s="79"/>
      <c r="O126" s="79"/>
      <c r="P126" s="79"/>
      <c r="Q126" s="79"/>
      <c r="R126" s="79"/>
      <c r="S126" s="95"/>
    </row>
    <row r="127" spans="1:19" s="93" customFormat="1">
      <c r="A127" s="92"/>
      <c r="K127" s="79"/>
      <c r="L127" s="79"/>
      <c r="M127" s="79"/>
      <c r="N127" s="79"/>
      <c r="O127" s="79"/>
      <c r="P127" s="79"/>
      <c r="Q127" s="79"/>
      <c r="R127" s="79"/>
      <c r="S127" s="95"/>
    </row>
    <row r="128" spans="1:19" s="93" customFormat="1">
      <c r="A128" s="92"/>
      <c r="K128" s="79"/>
      <c r="L128" s="79"/>
      <c r="M128" s="79"/>
      <c r="N128" s="79"/>
      <c r="O128" s="79"/>
      <c r="P128" s="79"/>
      <c r="Q128" s="79"/>
      <c r="R128" s="79"/>
      <c r="S128" s="95"/>
    </row>
    <row r="129" spans="1:19" s="93" customFormat="1">
      <c r="A129" s="92"/>
      <c r="K129" s="79"/>
      <c r="L129" s="79"/>
      <c r="M129" s="79"/>
      <c r="N129" s="79"/>
      <c r="O129" s="79"/>
      <c r="P129" s="79"/>
      <c r="Q129" s="79"/>
      <c r="R129" s="79"/>
      <c r="S129" s="95"/>
    </row>
    <row r="130" spans="1:19" s="93" customFormat="1">
      <c r="A130" s="92"/>
      <c r="K130" s="79"/>
      <c r="L130" s="79"/>
      <c r="M130" s="79"/>
      <c r="N130" s="79"/>
      <c r="O130" s="79"/>
      <c r="P130" s="79"/>
      <c r="Q130" s="79"/>
      <c r="R130" s="79"/>
      <c r="S130" s="95"/>
    </row>
    <row r="131" spans="1:19" s="93" customFormat="1">
      <c r="A131" s="92"/>
      <c r="K131" s="79"/>
      <c r="L131" s="79"/>
      <c r="M131" s="79"/>
      <c r="N131" s="79"/>
      <c r="O131" s="79"/>
      <c r="P131" s="79"/>
      <c r="Q131" s="79"/>
      <c r="R131" s="79"/>
      <c r="S131" s="95"/>
    </row>
    <row r="132" spans="1:19" s="93" customFormat="1">
      <c r="A132" s="92"/>
      <c r="K132" s="79"/>
      <c r="L132" s="79"/>
      <c r="M132" s="79"/>
      <c r="N132" s="79"/>
      <c r="O132" s="79"/>
      <c r="P132" s="79"/>
      <c r="Q132" s="79"/>
      <c r="R132" s="79"/>
      <c r="S132" s="95"/>
    </row>
  </sheetData>
  <mergeCells count="1">
    <mergeCell ref="S28:X28"/>
  </mergeCells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BY130"/>
  <sheetViews>
    <sheetView topLeftCell="A84" zoomScale="90" zoomScaleNormal="90" workbookViewId="0">
      <pane xSplit="2" topLeftCell="G1" activePane="topRight" state="frozen"/>
      <selection pane="topRight" activeCell="N97" sqref="N97"/>
    </sheetView>
  </sheetViews>
  <sheetFormatPr defaultColWidth="9.140625" defaultRowHeight="15"/>
  <cols>
    <col min="1" max="1" width="8.140625" style="1" customWidth="1"/>
    <col min="2" max="2" width="23.42578125" style="13" customWidth="1"/>
    <col min="3" max="3" width="29.85546875" style="13" customWidth="1"/>
    <col min="4" max="4" width="13.28515625" style="13" customWidth="1"/>
    <col min="5" max="5" width="12.28515625" style="13" customWidth="1"/>
    <col min="6" max="10" width="10.7109375" style="13" customWidth="1"/>
    <col min="11" max="17" width="14.42578125" style="7" bestFit="1" customWidth="1"/>
    <col min="18" max="18" width="13.140625" style="7" customWidth="1"/>
    <col min="19" max="19" width="13.140625" style="63" customWidth="1"/>
    <col min="20" max="20" width="11.140625" style="13" customWidth="1"/>
    <col min="21" max="16384" width="9.140625" style="13"/>
  </cols>
  <sheetData>
    <row r="1" spans="1:77" s="6" customFormat="1">
      <c r="A1" s="1"/>
      <c r="B1" s="2" t="s">
        <v>0</v>
      </c>
      <c r="C1" s="91"/>
      <c r="D1" s="4" t="s">
        <v>1</v>
      </c>
      <c r="E1" s="5"/>
      <c r="K1" s="7"/>
      <c r="L1" s="7"/>
      <c r="M1" s="7"/>
      <c r="N1" s="7"/>
      <c r="O1" s="7"/>
      <c r="P1" s="7"/>
      <c r="Q1" s="7"/>
      <c r="R1" s="7"/>
      <c r="S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</row>
    <row r="2" spans="1:77" s="6" customFormat="1" ht="18.75" customHeight="1">
      <c r="A2" s="1"/>
      <c r="B2" s="70" t="s">
        <v>2</v>
      </c>
      <c r="C2" s="143"/>
      <c r="D2" s="51" t="s">
        <v>4</v>
      </c>
      <c r="E2" s="126"/>
      <c r="F2" s="12"/>
      <c r="K2" s="151"/>
      <c r="L2" s="7"/>
      <c r="M2" s="7"/>
      <c r="N2" s="7"/>
      <c r="O2" s="7"/>
      <c r="P2" s="7"/>
      <c r="Q2" s="7"/>
      <c r="R2" s="7"/>
      <c r="S2" s="8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</row>
    <row r="3" spans="1:77" s="6" customFormat="1">
      <c r="A3" s="1"/>
      <c r="B3" s="71" t="s">
        <v>5</v>
      </c>
      <c r="C3" s="143"/>
      <c r="D3" s="51" t="s">
        <v>95</v>
      </c>
      <c r="K3" s="7"/>
      <c r="L3" s="7"/>
      <c r="M3" s="7"/>
      <c r="N3" s="7"/>
      <c r="O3" s="7"/>
      <c r="P3" s="7"/>
      <c r="Q3" s="7"/>
      <c r="R3" s="7"/>
      <c r="S3" s="8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77" s="6" customFormat="1">
      <c r="A4" s="1"/>
      <c r="B4" s="51" t="s">
        <v>6</v>
      </c>
      <c r="C4" s="3">
        <v>0</v>
      </c>
      <c r="D4" s="14" t="s">
        <v>96</v>
      </c>
      <c r="E4" s="129"/>
      <c r="K4" s="88"/>
      <c r="L4" s="15"/>
      <c r="M4" s="7"/>
      <c r="N4" s="7"/>
      <c r="O4" s="7"/>
      <c r="P4" s="7"/>
      <c r="Q4" s="7"/>
      <c r="R4" s="7"/>
      <c r="S4" s="16"/>
      <c r="T4" s="10"/>
      <c r="U4" s="10"/>
      <c r="V4" s="10"/>
      <c r="W4" s="10"/>
      <c r="X4" s="10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s="6" customFormat="1">
      <c r="A5" s="1"/>
      <c r="B5" s="51" t="s">
        <v>8</v>
      </c>
      <c r="C5" s="3"/>
      <c r="D5" s="14" t="s">
        <v>9</v>
      </c>
      <c r="K5" s="88"/>
      <c r="L5" s="15"/>
      <c r="M5" s="133"/>
      <c r="N5" s="7"/>
      <c r="O5" s="7"/>
      <c r="P5" s="7"/>
      <c r="Q5" s="7"/>
      <c r="R5" s="7"/>
      <c r="S5" s="16"/>
      <c r="T5" s="10"/>
      <c r="U5" s="10"/>
      <c r="V5" s="10"/>
      <c r="W5" s="10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77" s="6" customFormat="1">
      <c r="A6" s="1"/>
      <c r="B6" s="82" t="s">
        <v>10</v>
      </c>
      <c r="C6" s="83">
        <v>212100</v>
      </c>
      <c r="D6" s="14"/>
      <c r="K6" s="15"/>
      <c r="L6" s="15"/>
      <c r="M6" s="133"/>
      <c r="N6" s="7"/>
      <c r="O6" s="7"/>
      <c r="P6" s="7"/>
      <c r="Q6" s="7"/>
      <c r="R6" s="7"/>
      <c r="S6" s="16"/>
      <c r="T6" s="10"/>
      <c r="U6" s="10"/>
      <c r="V6" s="10"/>
      <c r="W6" s="10"/>
      <c r="X6" s="10"/>
      <c r="Y6" s="10"/>
      <c r="Z6" s="10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s="6" customFormat="1">
      <c r="A7" s="1"/>
      <c r="B7" s="51"/>
      <c r="C7" s="3"/>
      <c r="D7" s="14"/>
      <c r="K7" s="15"/>
      <c r="L7" s="15"/>
      <c r="M7" s="7"/>
      <c r="N7" s="7"/>
      <c r="O7" s="7"/>
      <c r="P7" s="7"/>
      <c r="Q7" s="7"/>
      <c r="R7" s="7"/>
      <c r="S7" s="16"/>
      <c r="T7" s="10"/>
      <c r="U7" s="10"/>
      <c r="V7" s="10"/>
      <c r="W7" s="10"/>
      <c r="X7" s="10"/>
      <c r="Y7" s="10"/>
      <c r="Z7" s="10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</row>
    <row r="8" spans="1:77" s="6" customFormat="1">
      <c r="A8" s="1"/>
      <c r="B8" s="51"/>
      <c r="C8" s="3"/>
      <c r="D8" s="14"/>
      <c r="K8" s="90"/>
      <c r="L8" s="15"/>
      <c r="M8" s="7"/>
      <c r="N8" s="7"/>
      <c r="O8" s="7"/>
      <c r="P8" s="7"/>
      <c r="Q8" s="7"/>
      <c r="R8" s="7"/>
      <c r="S8" s="16"/>
      <c r="T8" s="10"/>
      <c r="U8" s="10"/>
      <c r="V8" s="10"/>
      <c r="W8" s="10"/>
      <c r="X8" s="10"/>
      <c r="Y8" s="9"/>
      <c r="Z8" s="9"/>
      <c r="AA8" s="9"/>
      <c r="AB8" s="18" t="s">
        <v>13</v>
      </c>
      <c r="AC8" s="18" t="s">
        <v>14</v>
      </c>
      <c r="AD8" s="18" t="s">
        <v>15</v>
      </c>
      <c r="AE8" s="18" t="s">
        <v>16</v>
      </c>
      <c r="AF8" s="18" t="s">
        <v>17</v>
      </c>
      <c r="AG8" s="9"/>
      <c r="AH8" s="9"/>
      <c r="AI8" s="9"/>
      <c r="AJ8" s="9"/>
      <c r="AK8" s="9"/>
      <c r="AL8" s="9"/>
      <c r="AM8" s="9"/>
      <c r="AN8" s="9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</row>
    <row r="9" spans="1:77" s="6" customFormat="1">
      <c r="A9" s="1"/>
      <c r="C9" s="3"/>
      <c r="D9" s="331"/>
      <c r="F9" s="75"/>
      <c r="I9" s="75"/>
      <c r="J9" s="75"/>
      <c r="K9" s="15"/>
      <c r="L9" s="15"/>
      <c r="M9" s="15"/>
      <c r="N9" s="15"/>
      <c r="O9" s="15"/>
      <c r="P9" s="15"/>
      <c r="Q9" s="15"/>
      <c r="R9" s="7"/>
      <c r="S9" s="9"/>
      <c r="T9" s="10"/>
      <c r="U9" s="10"/>
      <c r="V9" s="10"/>
      <c r="W9" s="9"/>
      <c r="X9" s="9"/>
      <c r="Y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</row>
    <row r="10" spans="1:77" s="10" customFormat="1">
      <c r="A10" s="17" t="s">
        <v>26</v>
      </c>
      <c r="B10" s="19" t="s">
        <v>27</v>
      </c>
      <c r="C10" s="18" t="s">
        <v>28</v>
      </c>
      <c r="D10" s="180" t="s">
        <v>29</v>
      </c>
      <c r="E10" s="18" t="s">
        <v>29</v>
      </c>
      <c r="F10" s="180" t="s">
        <v>29</v>
      </c>
      <c r="G10" s="18" t="s">
        <v>29</v>
      </c>
      <c r="H10" s="18" t="s">
        <v>29</v>
      </c>
      <c r="I10" s="180" t="s">
        <v>29</v>
      </c>
      <c r="J10" s="180" t="s">
        <v>29</v>
      </c>
      <c r="K10" s="18" t="s">
        <v>13</v>
      </c>
      <c r="L10" s="18" t="s">
        <v>14</v>
      </c>
      <c r="M10" s="18" t="s">
        <v>15</v>
      </c>
      <c r="N10" s="18" t="s">
        <v>16</v>
      </c>
      <c r="O10" s="18" t="s">
        <v>17</v>
      </c>
      <c r="P10" s="18" t="s">
        <v>30</v>
      </c>
      <c r="Q10" s="18" t="s">
        <v>31</v>
      </c>
      <c r="R10" s="20" t="s">
        <v>32</v>
      </c>
      <c r="S10" s="22" t="s">
        <v>98</v>
      </c>
      <c r="T10" s="22" t="s">
        <v>99</v>
      </c>
      <c r="U10" s="22" t="s">
        <v>100</v>
      </c>
      <c r="V10" s="22" t="s">
        <v>101</v>
      </c>
      <c r="W10" s="22" t="s">
        <v>102</v>
      </c>
      <c r="X10" s="22" t="s">
        <v>103</v>
      </c>
      <c r="Y10" s="22" t="s">
        <v>104</v>
      </c>
      <c r="Z10" s="22" t="s">
        <v>143</v>
      </c>
      <c r="AA10" s="9" t="s">
        <v>144</v>
      </c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77" s="10" customFormat="1">
      <c r="A11" s="17" t="s">
        <v>41</v>
      </c>
      <c r="D11" s="180" t="s">
        <v>13</v>
      </c>
      <c r="E11" s="18" t="s">
        <v>14</v>
      </c>
      <c r="F11" s="180" t="s">
        <v>15</v>
      </c>
      <c r="G11" s="18" t="s">
        <v>16</v>
      </c>
      <c r="H11" s="18" t="s">
        <v>17</v>
      </c>
      <c r="I11" s="180" t="s">
        <v>30</v>
      </c>
      <c r="J11" s="180" t="s">
        <v>31</v>
      </c>
      <c r="K11" s="35" t="s">
        <v>145</v>
      </c>
      <c r="L11" s="35" t="s">
        <v>146</v>
      </c>
      <c r="M11" s="35" t="s">
        <v>147</v>
      </c>
      <c r="N11" s="35" t="s">
        <v>148</v>
      </c>
      <c r="O11" s="35" t="s">
        <v>149</v>
      </c>
      <c r="P11" s="35" t="s">
        <v>150</v>
      </c>
      <c r="Q11" s="35" t="s">
        <v>151</v>
      </c>
      <c r="R11" s="7"/>
      <c r="S11" s="16" t="s">
        <v>42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77" s="6" customFormat="1" ht="17.25" customHeight="1">
      <c r="A12" s="1"/>
      <c r="C12" s="3"/>
      <c r="D12" s="180"/>
      <c r="E12" s="18"/>
      <c r="F12" s="180"/>
      <c r="G12" s="18"/>
      <c r="H12" s="18"/>
      <c r="I12" s="180"/>
      <c r="J12" s="180"/>
      <c r="K12" s="7"/>
      <c r="L12" s="7"/>
      <c r="M12" s="7"/>
      <c r="N12" s="7"/>
      <c r="O12" s="7"/>
      <c r="P12" s="7"/>
      <c r="Q12" s="7"/>
      <c r="R12" s="7"/>
      <c r="S12" s="16"/>
      <c r="T12" s="10"/>
      <c r="U12" s="10"/>
      <c r="V12" s="10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</row>
    <row r="13" spans="1:77" s="6" customFormat="1" ht="15.75" customHeight="1">
      <c r="A13" s="113">
        <v>5010</v>
      </c>
      <c r="B13" s="139"/>
      <c r="C13" s="33"/>
      <c r="D13" s="137">
        <v>0</v>
      </c>
      <c r="E13" s="136">
        <v>0</v>
      </c>
      <c r="F13" s="137">
        <v>0</v>
      </c>
      <c r="G13" s="25">
        <v>0</v>
      </c>
      <c r="H13" s="25">
        <v>0</v>
      </c>
      <c r="I13" s="137">
        <v>0</v>
      </c>
      <c r="J13" s="137">
        <v>0</v>
      </c>
      <c r="K13" s="27">
        <f t="shared" ref="K13:K17" si="0">ROUND((SUM(D13*T13)*$D$105/12+SUM(D13*U13)*$D$106/12),0)</f>
        <v>0</v>
      </c>
      <c r="L13" s="27">
        <f t="shared" ref="L13:L17" si="1">ROUND((SUM(E13*U13)*$D$105/12+SUM(E13*V13)*$D$106/12),0)</f>
        <v>0</v>
      </c>
      <c r="M13" s="27">
        <f t="shared" ref="M13:M17" si="2">ROUND((SUM(F13*V13)*$D$105/12+SUM(F13*W13)*$D$106/12),0)</f>
        <v>0</v>
      </c>
      <c r="N13" s="27">
        <f t="shared" ref="N13:N17" si="3">ROUND((SUM(G13*W13)*$D$105/12+SUM(G13*X13)*$D$106/12),0)</f>
        <v>0</v>
      </c>
      <c r="O13" s="27">
        <f t="shared" ref="O13:O17" si="4">ROUND((SUM(H13*X13)*$D$105/12+SUM(H13*Y13)*$D$106/12),0)</f>
        <v>0</v>
      </c>
      <c r="P13" s="27">
        <f t="shared" ref="P13:P17" si="5">ROUND((SUM(I13*Y13)*$D$105/12+SUM(I13*Z13)*$D$106/12),0)</f>
        <v>0</v>
      </c>
      <c r="Q13" s="27">
        <f t="shared" ref="Q13:Q17" si="6">ROUND((SUM(J13*Z13)*$D$105/12+SUM(J13*AA13)*$D$106/12),0)</f>
        <v>0</v>
      </c>
      <c r="R13" s="341">
        <f>SUM(K13:Q13)</f>
        <v>0</v>
      </c>
      <c r="S13" s="29">
        <v>0</v>
      </c>
      <c r="T13" s="30">
        <f t="shared" ref="T13:AA22" si="7">IF(S13*$D$110&gt;$C$6,$C$6,S13*$D$110)</f>
        <v>0</v>
      </c>
      <c r="U13" s="30">
        <f t="shared" si="7"/>
        <v>0</v>
      </c>
      <c r="V13" s="30">
        <f t="shared" si="7"/>
        <v>0</v>
      </c>
      <c r="W13" s="30">
        <f t="shared" si="7"/>
        <v>0</v>
      </c>
      <c r="X13" s="30">
        <f t="shared" si="7"/>
        <v>0</v>
      </c>
      <c r="Y13" s="30">
        <f t="shared" si="7"/>
        <v>0</v>
      </c>
      <c r="Z13" s="30">
        <f t="shared" si="7"/>
        <v>0</v>
      </c>
      <c r="AA13" s="9">
        <v>203700</v>
      </c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s="6" customFormat="1" ht="13.5" customHeight="1">
      <c r="A14" s="113">
        <v>5010</v>
      </c>
      <c r="B14" s="139"/>
      <c r="C14" s="33"/>
      <c r="D14" s="137">
        <v>0</v>
      </c>
      <c r="E14" s="136">
        <v>0</v>
      </c>
      <c r="F14" s="137">
        <v>0</v>
      </c>
      <c r="G14" s="25">
        <v>0</v>
      </c>
      <c r="H14" s="25">
        <v>0</v>
      </c>
      <c r="I14" s="137">
        <v>0</v>
      </c>
      <c r="J14" s="137">
        <v>0</v>
      </c>
      <c r="K14" s="27">
        <f t="shared" si="0"/>
        <v>0</v>
      </c>
      <c r="L14" s="27">
        <f t="shared" si="1"/>
        <v>0</v>
      </c>
      <c r="M14" s="27">
        <f t="shared" si="2"/>
        <v>0</v>
      </c>
      <c r="N14" s="27">
        <f t="shared" si="3"/>
        <v>0</v>
      </c>
      <c r="O14" s="27">
        <f t="shared" si="4"/>
        <v>0</v>
      </c>
      <c r="P14" s="27">
        <f t="shared" si="5"/>
        <v>0</v>
      </c>
      <c r="Q14" s="27">
        <f t="shared" si="6"/>
        <v>0</v>
      </c>
      <c r="R14" s="341">
        <f t="shared" ref="R14:R22" si="8">SUM(K14:Q14)</f>
        <v>0</v>
      </c>
      <c r="S14" s="29">
        <v>0</v>
      </c>
      <c r="T14" s="30">
        <f t="shared" si="7"/>
        <v>0</v>
      </c>
      <c r="U14" s="30">
        <f t="shared" si="7"/>
        <v>0</v>
      </c>
      <c r="V14" s="30">
        <f t="shared" si="7"/>
        <v>0</v>
      </c>
      <c r="W14" s="30">
        <f t="shared" si="7"/>
        <v>0</v>
      </c>
      <c r="X14" s="30">
        <f t="shared" si="7"/>
        <v>0</v>
      </c>
      <c r="Y14" s="30">
        <f t="shared" si="7"/>
        <v>0</v>
      </c>
      <c r="Z14" s="30">
        <f t="shared" si="7"/>
        <v>0</v>
      </c>
      <c r="AA14" s="30">
        <f t="shared" si="7"/>
        <v>0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</row>
    <row r="15" spans="1:77" s="6" customFormat="1" ht="13.5" customHeight="1">
      <c r="A15" s="113">
        <v>5010</v>
      </c>
      <c r="B15" s="139"/>
      <c r="C15" s="33"/>
      <c r="D15" s="137">
        <v>0</v>
      </c>
      <c r="E15" s="136">
        <v>0</v>
      </c>
      <c r="F15" s="137">
        <v>0</v>
      </c>
      <c r="G15" s="25">
        <v>0</v>
      </c>
      <c r="H15" s="25">
        <v>0</v>
      </c>
      <c r="I15" s="137">
        <v>0</v>
      </c>
      <c r="J15" s="137">
        <v>0</v>
      </c>
      <c r="K15" s="27">
        <f t="shared" si="0"/>
        <v>0</v>
      </c>
      <c r="L15" s="27">
        <f t="shared" si="1"/>
        <v>0</v>
      </c>
      <c r="M15" s="27">
        <f t="shared" si="2"/>
        <v>0</v>
      </c>
      <c r="N15" s="27">
        <f t="shared" si="3"/>
        <v>0</v>
      </c>
      <c r="O15" s="27">
        <f t="shared" si="4"/>
        <v>0</v>
      </c>
      <c r="P15" s="27">
        <f t="shared" si="5"/>
        <v>0</v>
      </c>
      <c r="Q15" s="27">
        <f t="shared" si="6"/>
        <v>0</v>
      </c>
      <c r="R15" s="341">
        <f t="shared" si="8"/>
        <v>0</v>
      </c>
      <c r="S15" s="29">
        <v>0</v>
      </c>
      <c r="T15" s="30">
        <f t="shared" si="7"/>
        <v>0</v>
      </c>
      <c r="U15" s="30">
        <f t="shared" si="7"/>
        <v>0</v>
      </c>
      <c r="V15" s="30">
        <f t="shared" si="7"/>
        <v>0</v>
      </c>
      <c r="W15" s="30">
        <f t="shared" si="7"/>
        <v>0</v>
      </c>
      <c r="X15" s="30">
        <f t="shared" si="7"/>
        <v>0</v>
      </c>
      <c r="Y15" s="30">
        <f t="shared" si="7"/>
        <v>0</v>
      </c>
      <c r="Z15" s="30">
        <f t="shared" si="7"/>
        <v>0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</row>
    <row r="16" spans="1:77" s="6" customFormat="1" ht="13.5" customHeight="1">
      <c r="A16" s="113">
        <v>5100</v>
      </c>
      <c r="B16" s="139"/>
      <c r="C16" s="33"/>
      <c r="D16" s="137">
        <v>0</v>
      </c>
      <c r="E16" s="136">
        <v>0</v>
      </c>
      <c r="F16" s="137">
        <v>0</v>
      </c>
      <c r="G16" s="25">
        <v>0</v>
      </c>
      <c r="H16" s="25">
        <v>0</v>
      </c>
      <c r="I16" s="137">
        <v>0</v>
      </c>
      <c r="J16" s="137">
        <v>0</v>
      </c>
      <c r="K16" s="27">
        <f t="shared" si="0"/>
        <v>0</v>
      </c>
      <c r="L16" s="27">
        <f t="shared" si="1"/>
        <v>0</v>
      </c>
      <c r="M16" s="27">
        <f t="shared" si="2"/>
        <v>0</v>
      </c>
      <c r="N16" s="27">
        <f t="shared" si="3"/>
        <v>0</v>
      </c>
      <c r="O16" s="27">
        <f t="shared" si="4"/>
        <v>0</v>
      </c>
      <c r="P16" s="27">
        <f t="shared" si="5"/>
        <v>0</v>
      </c>
      <c r="Q16" s="27">
        <f t="shared" si="6"/>
        <v>0</v>
      </c>
      <c r="R16" s="341">
        <f t="shared" si="8"/>
        <v>0</v>
      </c>
      <c r="S16" s="29">
        <v>0</v>
      </c>
      <c r="T16" s="30">
        <f t="shared" si="7"/>
        <v>0</v>
      </c>
      <c r="U16" s="30">
        <f t="shared" si="7"/>
        <v>0</v>
      </c>
      <c r="V16" s="30">
        <f t="shared" si="7"/>
        <v>0</v>
      </c>
      <c r="W16" s="30">
        <f t="shared" si="7"/>
        <v>0</v>
      </c>
      <c r="X16" s="30">
        <f t="shared" si="7"/>
        <v>0</v>
      </c>
      <c r="Y16" s="30">
        <f t="shared" si="7"/>
        <v>0</v>
      </c>
      <c r="Z16" s="30">
        <f t="shared" si="7"/>
        <v>0</v>
      </c>
      <c r="AA16" s="30">
        <f t="shared" si="7"/>
        <v>0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</row>
    <row r="17" spans="1:77" s="6" customFormat="1" ht="14.25" customHeight="1">
      <c r="A17" s="114">
        <v>5100</v>
      </c>
      <c r="B17" s="139"/>
      <c r="C17" s="33"/>
      <c r="D17" s="137">
        <v>0</v>
      </c>
      <c r="E17" s="136">
        <v>0</v>
      </c>
      <c r="F17" s="137">
        <v>0</v>
      </c>
      <c r="G17" s="25">
        <v>0</v>
      </c>
      <c r="H17" s="25">
        <v>0</v>
      </c>
      <c r="I17" s="137">
        <v>0</v>
      </c>
      <c r="J17" s="137">
        <v>0</v>
      </c>
      <c r="K17" s="27">
        <f t="shared" si="0"/>
        <v>0</v>
      </c>
      <c r="L17" s="27">
        <f t="shared" si="1"/>
        <v>0</v>
      </c>
      <c r="M17" s="27">
        <f t="shared" si="2"/>
        <v>0</v>
      </c>
      <c r="N17" s="27">
        <f t="shared" si="3"/>
        <v>0</v>
      </c>
      <c r="O17" s="27">
        <f t="shared" si="4"/>
        <v>0</v>
      </c>
      <c r="P17" s="27">
        <f t="shared" si="5"/>
        <v>0</v>
      </c>
      <c r="Q17" s="27">
        <f t="shared" si="6"/>
        <v>0</v>
      </c>
      <c r="R17" s="7">
        <f t="shared" si="8"/>
        <v>0</v>
      </c>
      <c r="S17" s="29">
        <v>0</v>
      </c>
      <c r="T17" s="30">
        <f t="shared" si="7"/>
        <v>0</v>
      </c>
      <c r="U17" s="30">
        <f t="shared" si="7"/>
        <v>0</v>
      </c>
      <c r="V17" s="30">
        <f t="shared" si="7"/>
        <v>0</v>
      </c>
      <c r="W17" s="30">
        <f t="shared" si="7"/>
        <v>0</v>
      </c>
      <c r="X17" s="30">
        <f t="shared" si="7"/>
        <v>0</v>
      </c>
      <c r="Y17" s="30">
        <f t="shared" si="7"/>
        <v>0</v>
      </c>
      <c r="Z17" s="30">
        <f>IF(Y17*$D$110&gt;$C$6,$C$6,Y17*$D$110)</f>
        <v>0</v>
      </c>
      <c r="AA17" s="30">
        <f>IF(Z17*$D$110&gt;$C$6,$C$6,Z17*$D$110)</f>
        <v>0</v>
      </c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</row>
    <row r="18" spans="1:77" s="6" customFormat="1" ht="14.25" customHeight="1">
      <c r="A18" s="114"/>
      <c r="B18" s="139"/>
      <c r="C18" s="33"/>
      <c r="D18" s="137">
        <v>0</v>
      </c>
      <c r="E18" s="136">
        <v>0</v>
      </c>
      <c r="F18" s="137">
        <v>0</v>
      </c>
      <c r="G18" s="25">
        <v>0</v>
      </c>
      <c r="H18" s="25">
        <v>0</v>
      </c>
      <c r="I18" s="137">
        <v>0</v>
      </c>
      <c r="J18" s="137">
        <v>0</v>
      </c>
      <c r="K18" s="27">
        <f t="shared" ref="K18:K21" si="9">ROUND((SUM(D18*S18)*$D$105/12+SUM(D18*T18)*$D$106/12),0)</f>
        <v>0</v>
      </c>
      <c r="L18" s="27">
        <f t="shared" ref="L18:Q21" si="10">ROUND((SUM(E18*T18)*$D$105/12+SUM(E18*U18)*$D$106/12),0)</f>
        <v>0</v>
      </c>
      <c r="M18" s="27">
        <f t="shared" si="10"/>
        <v>0</v>
      </c>
      <c r="N18" s="27">
        <f t="shared" si="10"/>
        <v>0</v>
      </c>
      <c r="O18" s="27">
        <f t="shared" si="10"/>
        <v>0</v>
      </c>
      <c r="P18" s="27">
        <f t="shared" si="10"/>
        <v>0</v>
      </c>
      <c r="Q18" s="27">
        <f t="shared" si="10"/>
        <v>0</v>
      </c>
      <c r="R18" s="7">
        <f t="shared" si="8"/>
        <v>0</v>
      </c>
      <c r="S18" s="29">
        <v>0</v>
      </c>
      <c r="T18" s="30">
        <f t="shared" si="7"/>
        <v>0</v>
      </c>
      <c r="U18" s="30">
        <f t="shared" ref="U18:Z18" si="11">T18*1.05</f>
        <v>0</v>
      </c>
      <c r="V18" s="30">
        <f t="shared" si="11"/>
        <v>0</v>
      </c>
      <c r="W18" s="30">
        <f t="shared" si="11"/>
        <v>0</v>
      </c>
      <c r="X18" s="30">
        <f t="shared" si="11"/>
        <v>0</v>
      </c>
      <c r="Y18" s="30">
        <f t="shared" si="11"/>
        <v>0</v>
      </c>
      <c r="Z18" s="30">
        <f t="shared" si="11"/>
        <v>0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s="6" customFormat="1" ht="13.5" customHeight="1">
      <c r="A19" s="114"/>
      <c r="B19" s="139"/>
      <c r="C19" s="33"/>
      <c r="D19" s="137">
        <v>0</v>
      </c>
      <c r="E19" s="136">
        <v>0</v>
      </c>
      <c r="F19" s="137">
        <v>0</v>
      </c>
      <c r="G19" s="25">
        <v>0</v>
      </c>
      <c r="H19" s="25">
        <v>0</v>
      </c>
      <c r="I19" s="137">
        <v>0</v>
      </c>
      <c r="J19" s="137">
        <v>0</v>
      </c>
      <c r="K19" s="27">
        <f t="shared" si="9"/>
        <v>0</v>
      </c>
      <c r="L19" s="27">
        <f t="shared" si="10"/>
        <v>0</v>
      </c>
      <c r="M19" s="27">
        <f t="shared" si="10"/>
        <v>0</v>
      </c>
      <c r="N19" s="27">
        <f t="shared" si="10"/>
        <v>0</v>
      </c>
      <c r="O19" s="27">
        <f t="shared" si="10"/>
        <v>0</v>
      </c>
      <c r="P19" s="27">
        <f t="shared" si="10"/>
        <v>0</v>
      </c>
      <c r="Q19" s="27">
        <f t="shared" si="10"/>
        <v>0</v>
      </c>
      <c r="R19" s="7">
        <f t="shared" si="8"/>
        <v>0</v>
      </c>
      <c r="S19" s="29">
        <v>0</v>
      </c>
      <c r="T19" s="30">
        <f t="shared" si="7"/>
        <v>0</v>
      </c>
      <c r="U19" s="30">
        <f t="shared" si="7"/>
        <v>0</v>
      </c>
      <c r="V19" s="30">
        <f t="shared" si="7"/>
        <v>0</v>
      </c>
      <c r="W19" s="30">
        <f t="shared" si="7"/>
        <v>0</v>
      </c>
      <c r="X19" s="30">
        <f t="shared" si="7"/>
        <v>0</v>
      </c>
      <c r="Y19" s="30">
        <f t="shared" si="7"/>
        <v>0</v>
      </c>
      <c r="Z19" s="30">
        <f t="shared" si="7"/>
        <v>0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s="6" customFormat="1" ht="14.25" customHeight="1">
      <c r="A20" s="114"/>
      <c r="B20" s="139"/>
      <c r="C20" s="33"/>
      <c r="D20" s="137">
        <v>0</v>
      </c>
      <c r="E20" s="136">
        <v>0</v>
      </c>
      <c r="F20" s="137">
        <v>0</v>
      </c>
      <c r="G20" s="25">
        <v>0</v>
      </c>
      <c r="H20" s="25">
        <v>0</v>
      </c>
      <c r="I20" s="137">
        <v>0</v>
      </c>
      <c r="J20" s="137">
        <v>0</v>
      </c>
      <c r="K20" s="27">
        <f t="shared" si="9"/>
        <v>0</v>
      </c>
      <c r="L20" s="27">
        <f t="shared" si="10"/>
        <v>0</v>
      </c>
      <c r="M20" s="27">
        <f t="shared" si="10"/>
        <v>0</v>
      </c>
      <c r="N20" s="27">
        <f t="shared" si="10"/>
        <v>0</v>
      </c>
      <c r="O20" s="27">
        <f t="shared" si="10"/>
        <v>0</v>
      </c>
      <c r="P20" s="27">
        <f t="shared" si="10"/>
        <v>0</v>
      </c>
      <c r="Q20" s="27">
        <f t="shared" si="10"/>
        <v>0</v>
      </c>
      <c r="R20" s="7">
        <f t="shared" si="8"/>
        <v>0</v>
      </c>
      <c r="S20" s="29">
        <v>0</v>
      </c>
      <c r="T20" s="30">
        <f t="shared" si="7"/>
        <v>0</v>
      </c>
      <c r="U20" s="30">
        <f t="shared" ref="U20:Z20" si="12">T20*1.1</f>
        <v>0</v>
      </c>
      <c r="V20" s="30">
        <f t="shared" si="12"/>
        <v>0</v>
      </c>
      <c r="W20" s="30">
        <f t="shared" si="12"/>
        <v>0</v>
      </c>
      <c r="X20" s="30">
        <f t="shared" si="12"/>
        <v>0</v>
      </c>
      <c r="Y20" s="30">
        <f t="shared" si="12"/>
        <v>0</v>
      </c>
      <c r="Z20" s="30">
        <f t="shared" si="12"/>
        <v>0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</row>
    <row r="21" spans="1:77" s="6" customFormat="1" ht="13.5" customHeight="1">
      <c r="A21" s="114"/>
      <c r="B21" s="32"/>
      <c r="C21" s="33"/>
      <c r="D21" s="137">
        <v>0</v>
      </c>
      <c r="E21" s="136">
        <v>0</v>
      </c>
      <c r="F21" s="137">
        <v>0</v>
      </c>
      <c r="G21" s="25">
        <v>0</v>
      </c>
      <c r="H21" s="25">
        <v>0</v>
      </c>
      <c r="I21" s="137">
        <v>0</v>
      </c>
      <c r="J21" s="137">
        <v>0</v>
      </c>
      <c r="K21" s="27">
        <f t="shared" si="9"/>
        <v>0</v>
      </c>
      <c r="L21" s="27">
        <f t="shared" si="10"/>
        <v>0</v>
      </c>
      <c r="M21" s="27">
        <f t="shared" si="10"/>
        <v>0</v>
      </c>
      <c r="N21" s="27">
        <f t="shared" si="10"/>
        <v>0</v>
      </c>
      <c r="O21" s="27">
        <f t="shared" si="10"/>
        <v>0</v>
      </c>
      <c r="P21" s="27">
        <f t="shared" si="10"/>
        <v>0</v>
      </c>
      <c r="Q21" s="27">
        <f t="shared" si="10"/>
        <v>0</v>
      </c>
      <c r="R21" s="7">
        <f t="shared" si="8"/>
        <v>0</v>
      </c>
      <c r="S21" s="29">
        <v>0</v>
      </c>
      <c r="T21" s="30">
        <f t="shared" si="7"/>
        <v>0</v>
      </c>
      <c r="U21" s="30">
        <f t="shared" si="7"/>
        <v>0</v>
      </c>
      <c r="V21" s="30">
        <f t="shared" si="7"/>
        <v>0</v>
      </c>
      <c r="W21" s="30">
        <f t="shared" si="7"/>
        <v>0</v>
      </c>
      <c r="X21" s="30">
        <f t="shared" si="7"/>
        <v>0</v>
      </c>
      <c r="Y21" s="30">
        <f t="shared" si="7"/>
        <v>0</v>
      </c>
      <c r="Z21" s="30">
        <f t="shared" si="7"/>
        <v>0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</row>
    <row r="22" spans="1:77" s="6" customFormat="1" ht="15" customHeight="1">
      <c r="A22" s="114"/>
      <c r="B22" s="32"/>
      <c r="C22" s="24" t="s">
        <v>42</v>
      </c>
      <c r="D22" s="137">
        <v>0</v>
      </c>
      <c r="E22" s="136">
        <v>0</v>
      </c>
      <c r="F22" s="137">
        <v>0</v>
      </c>
      <c r="G22" s="25">
        <v>0</v>
      </c>
      <c r="H22" s="25">
        <v>0</v>
      </c>
      <c r="I22" s="137">
        <v>0</v>
      </c>
      <c r="J22" s="137">
        <v>0</v>
      </c>
      <c r="K22" s="27">
        <f t="shared" ref="K22:Q22" si="13">ROUND((SUM(D22*T22)*$D$105/12+SUM(D22*U22)*$D$106/12),0)</f>
        <v>0</v>
      </c>
      <c r="L22" s="27">
        <f t="shared" si="13"/>
        <v>0</v>
      </c>
      <c r="M22" s="27">
        <f t="shared" si="13"/>
        <v>0</v>
      </c>
      <c r="N22" s="27">
        <f t="shared" si="13"/>
        <v>0</v>
      </c>
      <c r="O22" s="27">
        <f t="shared" si="13"/>
        <v>0</v>
      </c>
      <c r="P22" s="27">
        <f t="shared" si="13"/>
        <v>0</v>
      </c>
      <c r="Q22" s="27">
        <f t="shared" si="13"/>
        <v>0</v>
      </c>
      <c r="R22" s="7">
        <f t="shared" si="8"/>
        <v>0</v>
      </c>
      <c r="S22" s="29">
        <v>0</v>
      </c>
      <c r="T22" s="30">
        <f t="shared" si="7"/>
        <v>0</v>
      </c>
      <c r="U22" s="30">
        <f t="shared" si="7"/>
        <v>0</v>
      </c>
      <c r="V22" s="30">
        <f t="shared" si="7"/>
        <v>0</v>
      </c>
      <c r="W22" s="30">
        <f t="shared" si="7"/>
        <v>0</v>
      </c>
      <c r="X22" s="30">
        <f t="shared" si="7"/>
        <v>0</v>
      </c>
      <c r="Y22" s="30">
        <f t="shared" si="7"/>
        <v>0</v>
      </c>
      <c r="Z22" s="30">
        <f t="shared" si="7"/>
        <v>0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</row>
    <row r="23" spans="1:77" s="6" customFormat="1">
      <c r="A23" s="114"/>
      <c r="C23" s="3"/>
      <c r="D23" s="78"/>
      <c r="E23" s="26"/>
      <c r="F23" s="78"/>
      <c r="G23" s="26"/>
      <c r="H23" s="26"/>
      <c r="I23" s="78"/>
      <c r="J23" s="78"/>
      <c r="K23" s="7"/>
      <c r="L23" s="7"/>
      <c r="M23" s="7"/>
      <c r="N23" s="7"/>
      <c r="O23" s="7"/>
      <c r="P23" s="7"/>
      <c r="Q23" s="7"/>
      <c r="R23" s="7"/>
      <c r="S23" s="35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s="6" customFormat="1">
      <c r="A24" s="31"/>
      <c r="B24" s="3" t="s">
        <v>182</v>
      </c>
      <c r="C24" s="3"/>
      <c r="D24" s="78"/>
      <c r="E24" s="26"/>
      <c r="F24" s="78"/>
      <c r="G24" s="26"/>
      <c r="H24" s="26"/>
      <c r="I24" s="26"/>
      <c r="J24" s="26"/>
      <c r="K24" s="7">
        <f t="shared" ref="K24:M24" si="14">SUM(K13:K22)</f>
        <v>0</v>
      </c>
      <c r="L24" s="7">
        <f t="shared" si="14"/>
        <v>0</v>
      </c>
      <c r="M24" s="7">
        <f t="shared" si="14"/>
        <v>0</v>
      </c>
      <c r="N24" s="7">
        <f>SUM(N13:N22)</f>
        <v>0</v>
      </c>
      <c r="O24" s="7">
        <f t="shared" ref="O24:Q24" si="15">SUM(O13:O22)</f>
        <v>0</v>
      </c>
      <c r="P24" s="7">
        <f t="shared" si="15"/>
        <v>0</v>
      </c>
      <c r="Q24" s="7">
        <f t="shared" si="15"/>
        <v>0</v>
      </c>
      <c r="R24" s="7">
        <f>SUM(K24:Q24)</f>
        <v>0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s="75" customFormat="1">
      <c r="A25" s="74">
        <v>5190</v>
      </c>
      <c r="B25" s="96" t="s">
        <v>52</v>
      </c>
      <c r="C25" s="96"/>
      <c r="D25" s="182">
        <v>0.30499999999999999</v>
      </c>
      <c r="E25" s="182">
        <v>0.30499999999999999</v>
      </c>
      <c r="F25" s="182">
        <v>0.30499999999999999</v>
      </c>
      <c r="G25" s="182">
        <v>0.30499999999999999</v>
      </c>
      <c r="H25" s="182">
        <v>0.30499999999999999</v>
      </c>
      <c r="I25" s="182">
        <v>0.30499999999999999</v>
      </c>
      <c r="J25" s="182">
        <v>0.30499999999999999</v>
      </c>
      <c r="K25" s="183">
        <f t="shared" ref="K25:Q25" si="16">K24*D25</f>
        <v>0</v>
      </c>
      <c r="L25" s="183">
        <f t="shared" si="16"/>
        <v>0</v>
      </c>
      <c r="M25" s="183">
        <f t="shared" si="16"/>
        <v>0</v>
      </c>
      <c r="N25" s="183">
        <f>N24*G25</f>
        <v>0</v>
      </c>
      <c r="O25" s="183">
        <f>O24*H25</f>
        <v>0</v>
      </c>
      <c r="P25" s="183">
        <f t="shared" si="16"/>
        <v>0</v>
      </c>
      <c r="Q25" s="183">
        <f t="shared" si="16"/>
        <v>0</v>
      </c>
      <c r="R25" s="79">
        <f>SUM(K25:Q25)</f>
        <v>0</v>
      </c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</row>
    <row r="26" spans="1:77" s="75" customFormat="1" ht="15.75" thickBot="1">
      <c r="A26" s="74">
        <v>5191</v>
      </c>
      <c r="B26" s="96" t="s">
        <v>53</v>
      </c>
      <c r="C26" s="96"/>
      <c r="D26" s="182">
        <v>0.09</v>
      </c>
      <c r="E26" s="182">
        <v>0.09</v>
      </c>
      <c r="F26" s="182">
        <v>0.09</v>
      </c>
      <c r="G26" s="182">
        <v>0.09</v>
      </c>
      <c r="H26" s="182">
        <v>0.09</v>
      </c>
      <c r="I26" s="182">
        <v>0.09</v>
      </c>
      <c r="J26" s="182">
        <v>0.09</v>
      </c>
      <c r="K26" s="301">
        <v>0</v>
      </c>
      <c r="L26" s="301">
        <v>0</v>
      </c>
      <c r="M26" s="301">
        <v>0</v>
      </c>
      <c r="N26" s="301">
        <v>0</v>
      </c>
      <c r="O26" s="301">
        <v>0</v>
      </c>
      <c r="P26" s="301">
        <v>0</v>
      </c>
      <c r="Q26" s="301">
        <v>0</v>
      </c>
      <c r="R26" s="79">
        <f>SUM(K26:Q26)</f>
        <v>0</v>
      </c>
      <c r="S26" s="302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</row>
    <row r="27" spans="1:77" s="51" customFormat="1">
      <c r="A27" s="31"/>
      <c r="B27" s="45" t="s">
        <v>183</v>
      </c>
      <c r="C27" s="45"/>
      <c r="D27" s="46"/>
      <c r="E27" s="46"/>
      <c r="F27" s="304"/>
      <c r="G27" s="46"/>
      <c r="H27" s="46"/>
      <c r="I27" s="46"/>
      <c r="J27" s="46"/>
      <c r="K27" s="47">
        <f t="shared" ref="K27:Q27" si="17">SUM(K24:K26)</f>
        <v>0</v>
      </c>
      <c r="L27" s="47">
        <f t="shared" si="17"/>
        <v>0</v>
      </c>
      <c r="M27" s="47">
        <f t="shared" si="17"/>
        <v>0</v>
      </c>
      <c r="N27" s="47">
        <f t="shared" si="17"/>
        <v>0</v>
      </c>
      <c r="O27" s="47">
        <f t="shared" si="17"/>
        <v>0</v>
      </c>
      <c r="P27" s="47">
        <f t="shared" si="17"/>
        <v>0</v>
      </c>
      <c r="Q27" s="47">
        <f t="shared" si="17"/>
        <v>0</v>
      </c>
      <c r="R27" s="48">
        <f>SUM(K27:O27)</f>
        <v>0</v>
      </c>
      <c r="S27" s="399" t="s">
        <v>117</v>
      </c>
      <c r="T27" s="400"/>
      <c r="U27" s="400"/>
      <c r="V27" s="400"/>
      <c r="W27" s="400"/>
      <c r="X27" s="401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</row>
    <row r="28" spans="1:77" s="6" customFormat="1">
      <c r="A28" s="31"/>
      <c r="B28" s="3"/>
      <c r="C28" s="3"/>
      <c r="D28" s="26"/>
      <c r="E28" s="26"/>
      <c r="F28" s="78"/>
      <c r="G28" s="26"/>
      <c r="H28" s="26"/>
      <c r="I28" s="26"/>
      <c r="J28" s="26"/>
      <c r="K28" s="7"/>
      <c r="L28" s="7"/>
      <c r="M28" s="7"/>
      <c r="N28" s="7"/>
      <c r="O28" s="7"/>
      <c r="P28" s="7"/>
      <c r="Q28" s="7"/>
      <c r="R28" s="7"/>
      <c r="S28" s="101"/>
      <c r="T28" s="102" t="s">
        <v>97</v>
      </c>
      <c r="U28" s="102" t="s">
        <v>98</v>
      </c>
      <c r="V28" s="102" t="s">
        <v>99</v>
      </c>
      <c r="W28" s="102" t="s">
        <v>100</v>
      </c>
      <c r="X28" s="102" t="s">
        <v>101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</row>
    <row r="29" spans="1:77" s="6" customFormat="1">
      <c r="A29" s="31"/>
      <c r="B29" s="3"/>
      <c r="C29" s="3"/>
      <c r="D29" s="26"/>
      <c r="E29" s="26"/>
      <c r="F29" s="26"/>
      <c r="G29" s="26"/>
      <c r="H29" s="26"/>
      <c r="I29" s="26"/>
      <c r="J29" s="26"/>
      <c r="K29" s="7"/>
      <c r="L29" s="7"/>
      <c r="M29" s="7"/>
      <c r="N29" s="7"/>
      <c r="O29" s="7"/>
      <c r="P29" s="7"/>
      <c r="Q29" s="7"/>
      <c r="R29" s="7"/>
      <c r="S29" s="106">
        <f t="shared" ref="S29:S38" si="18">+B13</f>
        <v>0</v>
      </c>
      <c r="T29" s="104">
        <f>(S13/12*$D$107)+(T13/12*$D$108)</f>
        <v>0</v>
      </c>
      <c r="U29" s="104">
        <f>(T13/12*$D$107)+(U13/12*$D$108)</f>
        <v>0</v>
      </c>
      <c r="V29" s="104">
        <f>(U13/12*$D$107)+(V13/12*$D$108)</f>
        <v>0</v>
      </c>
      <c r="W29" s="104">
        <f>(V13/12*$D$107)+(W13/12*$D$108)</f>
        <v>0</v>
      </c>
      <c r="X29" s="105">
        <f>(W13/12*$D$107)+(X13/12*$D$108)</f>
        <v>0</v>
      </c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</row>
    <row r="30" spans="1:77" s="6" customFormat="1" ht="15.75" customHeight="1">
      <c r="A30" s="31"/>
      <c r="B30" s="19" t="s">
        <v>55</v>
      </c>
      <c r="C30" s="3"/>
      <c r="D30" s="26"/>
      <c r="E30" s="26"/>
      <c r="F30" s="26"/>
      <c r="G30" s="26"/>
      <c r="H30" s="26"/>
      <c r="I30" s="26"/>
      <c r="J30" s="26"/>
      <c r="K30" s="7"/>
      <c r="L30" s="7"/>
      <c r="M30" s="7"/>
      <c r="N30" s="7"/>
      <c r="O30" s="7"/>
      <c r="P30" s="7"/>
      <c r="Q30" s="7"/>
      <c r="R30" s="7"/>
      <c r="S30" s="106">
        <f t="shared" si="18"/>
        <v>0</v>
      </c>
      <c r="T30" s="104">
        <f t="shared" ref="T30:X38" si="19">(S14/12*$D$107)+(T14/12*$D$108)</f>
        <v>0</v>
      </c>
      <c r="U30" s="104">
        <f t="shared" si="19"/>
        <v>0</v>
      </c>
      <c r="V30" s="104">
        <f t="shared" si="19"/>
        <v>0</v>
      </c>
      <c r="W30" s="104">
        <f t="shared" si="19"/>
        <v>0</v>
      </c>
      <c r="X30" s="105">
        <f t="shared" si="19"/>
        <v>0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</row>
    <row r="31" spans="1:77" s="6" customFormat="1" ht="14.25" customHeight="1">
      <c r="A31" s="31"/>
      <c r="B31" s="19"/>
      <c r="C31" s="3"/>
      <c r="D31" s="26"/>
      <c r="E31" s="26"/>
      <c r="F31" s="26"/>
      <c r="G31" s="26"/>
      <c r="H31" s="26"/>
      <c r="I31" s="26"/>
      <c r="J31" s="26"/>
      <c r="K31" s="7"/>
      <c r="L31" s="7"/>
      <c r="M31" s="7"/>
      <c r="N31" s="7"/>
      <c r="O31" s="7"/>
      <c r="P31" s="7"/>
      <c r="Q31" s="7"/>
      <c r="R31" s="7"/>
      <c r="S31" s="106">
        <f t="shared" si="18"/>
        <v>0</v>
      </c>
      <c r="T31" s="104">
        <f t="shared" si="19"/>
        <v>0</v>
      </c>
      <c r="U31" s="104">
        <f t="shared" si="19"/>
        <v>0</v>
      </c>
      <c r="V31" s="104">
        <f t="shared" si="19"/>
        <v>0</v>
      </c>
      <c r="W31" s="104">
        <f t="shared" si="19"/>
        <v>0</v>
      </c>
      <c r="X31" s="105">
        <f t="shared" si="19"/>
        <v>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</row>
    <row r="32" spans="1:77" s="6" customFormat="1" ht="14.25" customHeight="1">
      <c r="A32" s="31"/>
      <c r="B32" s="45" t="s">
        <v>56</v>
      </c>
      <c r="C32" s="3"/>
      <c r="D32" s="26"/>
      <c r="E32" s="26"/>
      <c r="F32" s="26"/>
      <c r="G32" s="26"/>
      <c r="H32" s="26"/>
      <c r="I32" s="26"/>
      <c r="J32" s="26"/>
      <c r="K32" s="7"/>
      <c r="L32" s="7"/>
      <c r="M32" s="7"/>
      <c r="N32" s="7"/>
      <c r="O32" s="7"/>
      <c r="P32" s="7"/>
      <c r="Q32" s="7"/>
      <c r="R32" s="7"/>
      <c r="S32" s="106">
        <f t="shared" si="18"/>
        <v>0</v>
      </c>
      <c r="T32" s="104">
        <f t="shared" si="19"/>
        <v>0</v>
      </c>
      <c r="U32" s="104">
        <f t="shared" si="19"/>
        <v>0</v>
      </c>
      <c r="V32" s="104">
        <f t="shared" si="19"/>
        <v>0</v>
      </c>
      <c r="W32" s="104">
        <f t="shared" si="19"/>
        <v>0</v>
      </c>
      <c r="X32" s="105">
        <f t="shared" si="19"/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</row>
    <row r="33" spans="1:77" s="6" customFormat="1" ht="14.25" customHeight="1">
      <c r="A33" s="31">
        <v>5319</v>
      </c>
      <c r="B33" s="52"/>
      <c r="C33" s="151"/>
      <c r="D33" s="26"/>
      <c r="E33" s="26"/>
      <c r="F33" s="26"/>
      <c r="G33" s="26"/>
      <c r="H33" s="26"/>
      <c r="I33" s="26"/>
      <c r="J33" s="26"/>
      <c r="K33" s="110">
        <v>0</v>
      </c>
      <c r="L33" s="58">
        <v>0</v>
      </c>
      <c r="M33" s="58">
        <f t="shared" ref="M33:Q34" si="20">ROUND(L33*$D$110,0)</f>
        <v>0</v>
      </c>
      <c r="N33" s="58">
        <f t="shared" si="20"/>
        <v>0</v>
      </c>
      <c r="O33" s="58">
        <f t="shared" si="20"/>
        <v>0</v>
      </c>
      <c r="P33" s="58">
        <f t="shared" si="20"/>
        <v>0</v>
      </c>
      <c r="Q33" s="58">
        <f t="shared" si="20"/>
        <v>0</v>
      </c>
      <c r="R33" s="7">
        <f>SUM(K33:Q33)</f>
        <v>0</v>
      </c>
      <c r="S33" s="106">
        <f t="shared" si="18"/>
        <v>0</v>
      </c>
      <c r="T33" s="104">
        <f t="shared" si="19"/>
        <v>0</v>
      </c>
      <c r="U33" s="104">
        <f t="shared" si="19"/>
        <v>0</v>
      </c>
      <c r="V33" s="104">
        <f t="shared" si="19"/>
        <v>0</v>
      </c>
      <c r="W33" s="104">
        <f t="shared" si="19"/>
        <v>0</v>
      </c>
      <c r="X33" s="105">
        <f t="shared" si="19"/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</row>
    <row r="34" spans="1:77" s="6" customFormat="1" ht="14.25" customHeight="1">
      <c r="A34" s="31"/>
      <c r="B34" s="52"/>
      <c r="C34" s="151"/>
      <c r="D34" s="26"/>
      <c r="E34" s="26"/>
      <c r="F34" s="26"/>
      <c r="G34" s="26"/>
      <c r="H34" s="26"/>
      <c r="I34" s="26"/>
      <c r="J34" s="26"/>
      <c r="K34" s="110">
        <v>0</v>
      </c>
      <c r="L34" s="58">
        <v>0</v>
      </c>
      <c r="M34" s="58">
        <f t="shared" si="20"/>
        <v>0</v>
      </c>
      <c r="N34" s="58">
        <f t="shared" si="20"/>
        <v>0</v>
      </c>
      <c r="O34" s="58">
        <f t="shared" si="20"/>
        <v>0</v>
      </c>
      <c r="P34" s="58">
        <f t="shared" si="20"/>
        <v>0</v>
      </c>
      <c r="Q34" s="58">
        <f t="shared" si="20"/>
        <v>0</v>
      </c>
      <c r="R34" s="7">
        <f>SUM(K34:Q34)</f>
        <v>0</v>
      </c>
      <c r="S34" s="106">
        <f t="shared" si="18"/>
        <v>0</v>
      </c>
      <c r="T34" s="104">
        <f t="shared" si="19"/>
        <v>0</v>
      </c>
      <c r="U34" s="104">
        <f t="shared" si="19"/>
        <v>0</v>
      </c>
      <c r="V34" s="104">
        <f t="shared" si="19"/>
        <v>0</v>
      </c>
      <c r="W34" s="104">
        <f t="shared" si="19"/>
        <v>0</v>
      </c>
      <c r="X34" s="105">
        <f t="shared" si="19"/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</row>
    <row r="35" spans="1:77" s="51" customFormat="1" ht="14.25" customHeight="1">
      <c r="A35" s="31"/>
      <c r="B35" s="45" t="s">
        <v>184</v>
      </c>
      <c r="C35" s="45"/>
      <c r="D35" s="46"/>
      <c r="E35" s="46"/>
      <c r="F35" s="46"/>
      <c r="G35" s="46"/>
      <c r="H35" s="46"/>
      <c r="I35" s="46"/>
      <c r="J35" s="46"/>
      <c r="K35" s="48">
        <f t="shared" ref="K35:Q35" si="21">SUM(K32:K34)</f>
        <v>0</v>
      </c>
      <c r="L35" s="48">
        <f t="shared" si="21"/>
        <v>0</v>
      </c>
      <c r="M35" s="48">
        <f t="shared" si="21"/>
        <v>0</v>
      </c>
      <c r="N35" s="48">
        <f t="shared" si="21"/>
        <v>0</v>
      </c>
      <c r="O35" s="48">
        <f t="shared" si="21"/>
        <v>0</v>
      </c>
      <c r="P35" s="48">
        <f t="shared" si="21"/>
        <v>0</v>
      </c>
      <c r="Q35" s="48">
        <f t="shared" si="21"/>
        <v>0</v>
      </c>
      <c r="R35" s="48">
        <f>SUM(K35:Q35)</f>
        <v>0</v>
      </c>
      <c r="S35" s="106">
        <f t="shared" si="18"/>
        <v>0</v>
      </c>
      <c r="T35" s="104">
        <f t="shared" si="19"/>
        <v>0</v>
      </c>
      <c r="U35" s="104">
        <f t="shared" si="19"/>
        <v>0</v>
      </c>
      <c r="V35" s="104">
        <f t="shared" si="19"/>
        <v>0</v>
      </c>
      <c r="W35" s="104">
        <f t="shared" si="19"/>
        <v>0</v>
      </c>
      <c r="X35" s="105">
        <f t="shared" si="19"/>
        <v>0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</row>
    <row r="36" spans="1:77" s="51" customFormat="1" ht="14.25" customHeight="1">
      <c r="A36" s="31"/>
      <c r="B36" s="45"/>
      <c r="C36" s="45"/>
      <c r="D36" s="46"/>
      <c r="E36" s="46"/>
      <c r="F36" s="46"/>
      <c r="G36" s="46"/>
      <c r="H36" s="46"/>
      <c r="I36" s="46"/>
      <c r="J36" s="46"/>
      <c r="K36" s="55"/>
      <c r="L36" s="55"/>
      <c r="M36" s="55"/>
      <c r="N36" s="55"/>
      <c r="O36" s="55"/>
      <c r="P36" s="55"/>
      <c r="Q36" s="55"/>
      <c r="R36" s="55"/>
      <c r="S36" s="106">
        <f t="shared" si="18"/>
        <v>0</v>
      </c>
      <c r="T36" s="104">
        <f t="shared" si="19"/>
        <v>0</v>
      </c>
      <c r="U36" s="104">
        <f t="shared" si="19"/>
        <v>0</v>
      </c>
      <c r="V36" s="104">
        <f t="shared" si="19"/>
        <v>0</v>
      </c>
      <c r="W36" s="104">
        <f t="shared" si="19"/>
        <v>0</v>
      </c>
      <c r="X36" s="105">
        <f t="shared" si="19"/>
        <v>0</v>
      </c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</row>
    <row r="37" spans="1:77" s="6" customFormat="1" ht="14.25" customHeight="1">
      <c r="A37" s="31"/>
      <c r="B37" s="45" t="s">
        <v>63</v>
      </c>
      <c r="C37" s="3"/>
      <c r="D37" s="26"/>
      <c r="E37" s="26"/>
      <c r="F37" s="26"/>
      <c r="G37" s="26"/>
      <c r="H37" s="26"/>
      <c r="I37" s="26"/>
      <c r="J37" s="26"/>
      <c r="K37" s="7"/>
      <c r="L37" s="7"/>
      <c r="M37" s="7"/>
      <c r="N37" s="7"/>
      <c r="O37" s="7"/>
      <c r="P37" s="7"/>
      <c r="Q37" s="7"/>
      <c r="R37" s="7"/>
      <c r="S37" s="106">
        <f t="shared" si="18"/>
        <v>0</v>
      </c>
      <c r="T37" s="104">
        <f t="shared" si="19"/>
        <v>0</v>
      </c>
      <c r="U37" s="104">
        <f t="shared" si="19"/>
        <v>0</v>
      </c>
      <c r="V37" s="104">
        <f t="shared" si="19"/>
        <v>0</v>
      </c>
      <c r="W37" s="104">
        <f t="shared" si="19"/>
        <v>0</v>
      </c>
      <c r="X37" s="105">
        <f t="shared" si="19"/>
        <v>0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</row>
    <row r="38" spans="1:77" s="6" customFormat="1" ht="14.25" customHeight="1" thickBot="1">
      <c r="A38" s="31">
        <v>1831</v>
      </c>
      <c r="B38" s="52"/>
      <c r="C38" s="3"/>
      <c r="D38" s="26"/>
      <c r="E38" s="26"/>
      <c r="F38" s="26"/>
      <c r="G38" s="26"/>
      <c r="H38" s="26"/>
      <c r="I38" s="26"/>
      <c r="J38" s="26"/>
      <c r="K38" s="53">
        <v>0</v>
      </c>
      <c r="L38" s="58">
        <f t="shared" ref="L38:Q39" si="22">ROUND(K38*$D$110,0)</f>
        <v>0</v>
      </c>
      <c r="M38" s="58">
        <f t="shared" si="22"/>
        <v>0</v>
      </c>
      <c r="N38" s="58">
        <f t="shared" si="22"/>
        <v>0</v>
      </c>
      <c r="O38" s="58">
        <f t="shared" si="22"/>
        <v>0</v>
      </c>
      <c r="P38" s="58">
        <f t="shared" si="22"/>
        <v>0</v>
      </c>
      <c r="Q38" s="58">
        <f t="shared" si="22"/>
        <v>0</v>
      </c>
      <c r="R38" s="7">
        <f>SUM(K38:Q38)</f>
        <v>0</v>
      </c>
      <c r="S38" s="107">
        <f t="shared" si="18"/>
        <v>0</v>
      </c>
      <c r="T38" s="108">
        <f t="shared" si="19"/>
        <v>0</v>
      </c>
      <c r="U38" s="108">
        <f t="shared" si="19"/>
        <v>0</v>
      </c>
      <c r="V38" s="108">
        <f t="shared" si="19"/>
        <v>0</v>
      </c>
      <c r="W38" s="108">
        <f t="shared" si="19"/>
        <v>0</v>
      </c>
      <c r="X38" s="109">
        <f t="shared" si="19"/>
        <v>0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</row>
    <row r="39" spans="1:77" s="6" customFormat="1" ht="14.25" customHeight="1">
      <c r="A39" s="31"/>
      <c r="B39" s="52"/>
      <c r="C39" s="3"/>
      <c r="D39" s="26"/>
      <c r="E39" s="26"/>
      <c r="F39" s="26"/>
      <c r="G39" s="26"/>
      <c r="H39" s="26"/>
      <c r="I39" s="26"/>
      <c r="J39" s="26"/>
      <c r="K39" s="53">
        <v>0</v>
      </c>
      <c r="L39" s="58">
        <f t="shared" si="22"/>
        <v>0</v>
      </c>
      <c r="M39" s="58">
        <f t="shared" si="22"/>
        <v>0</v>
      </c>
      <c r="N39" s="58">
        <f t="shared" si="22"/>
        <v>0</v>
      </c>
      <c r="O39" s="58">
        <f t="shared" si="22"/>
        <v>0</v>
      </c>
      <c r="P39" s="58">
        <f t="shared" si="22"/>
        <v>0</v>
      </c>
      <c r="Q39" s="58">
        <f t="shared" si="22"/>
        <v>0</v>
      </c>
      <c r="R39" s="7">
        <f>SUM(K39:Q39)</f>
        <v>0</v>
      </c>
      <c r="S39" s="89"/>
      <c r="T39" s="34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</row>
    <row r="40" spans="1:77" s="51" customFormat="1" ht="14.25" customHeight="1">
      <c r="A40" s="31"/>
      <c r="B40" s="54" t="s">
        <v>185</v>
      </c>
      <c r="C40" s="45"/>
      <c r="D40" s="46"/>
      <c r="E40" s="46"/>
      <c r="F40" s="46"/>
      <c r="G40" s="46"/>
      <c r="H40" s="46"/>
      <c r="I40" s="46"/>
      <c r="J40" s="46"/>
      <c r="K40" s="48">
        <f t="shared" ref="K40:Q40" si="23">SUM(K37:K39)</f>
        <v>0</v>
      </c>
      <c r="L40" s="48">
        <f t="shared" si="23"/>
        <v>0</v>
      </c>
      <c r="M40" s="48">
        <f t="shared" si="23"/>
        <v>0</v>
      </c>
      <c r="N40" s="48">
        <f t="shared" si="23"/>
        <v>0</v>
      </c>
      <c r="O40" s="48">
        <f t="shared" si="23"/>
        <v>0</v>
      </c>
      <c r="P40" s="48">
        <f t="shared" si="23"/>
        <v>0</v>
      </c>
      <c r="Q40" s="48">
        <f t="shared" si="23"/>
        <v>0</v>
      </c>
      <c r="R40" s="48">
        <f>SUM(K40:Q40)</f>
        <v>0</v>
      </c>
      <c r="S40" s="89"/>
      <c r="T40" s="34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</row>
    <row r="41" spans="1:77" s="51" customFormat="1" ht="14.25" customHeight="1">
      <c r="A41" s="31"/>
      <c r="B41" s="45"/>
      <c r="C41" s="45"/>
      <c r="D41" s="46"/>
      <c r="E41" s="46"/>
      <c r="F41" s="46"/>
      <c r="G41" s="46"/>
      <c r="H41" s="46"/>
      <c r="I41" s="46"/>
      <c r="J41" s="46"/>
      <c r="K41" s="55"/>
      <c r="L41" s="55"/>
      <c r="M41" s="55"/>
      <c r="N41" s="55"/>
      <c r="O41" s="55"/>
      <c r="P41" s="55"/>
      <c r="Q41" s="55"/>
      <c r="R41" s="55"/>
      <c r="S41" s="106">
        <f>+B22</f>
        <v>0</v>
      </c>
      <c r="T41" s="104">
        <f>(S22/12*$D$105)+(T22/12*$D$106)</f>
        <v>0</v>
      </c>
      <c r="U41" s="104">
        <f>(T22/12*$D$105)+(U22/12*$D$106)</f>
        <v>0</v>
      </c>
      <c r="V41" s="104">
        <f>(U22/12*$D$105)+(V22/12*$D$106)</f>
        <v>0</v>
      </c>
      <c r="W41" s="104">
        <f>(V22/12*$D$105)+(W22/12*$D$106)</f>
        <v>0</v>
      </c>
      <c r="X41" s="104">
        <f>(W22/12*$D$105)+(X22/12*$D$106)</f>
        <v>0</v>
      </c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</row>
    <row r="42" spans="1:77" s="6" customFormat="1" ht="14.25" customHeight="1">
      <c r="A42" s="31"/>
      <c r="B42" s="45" t="s">
        <v>65</v>
      </c>
      <c r="C42" s="3"/>
      <c r="D42" s="26"/>
      <c r="E42" s="26"/>
      <c r="F42" s="26"/>
      <c r="G42" s="26"/>
      <c r="H42" s="26"/>
      <c r="I42" s="26"/>
      <c r="J42" s="26"/>
      <c r="K42" s="7"/>
      <c r="L42" s="7"/>
      <c r="M42" s="7"/>
      <c r="N42" s="7"/>
      <c r="O42" s="7"/>
      <c r="P42" s="7"/>
      <c r="Q42" s="7"/>
      <c r="R42" s="7"/>
      <c r="S42" s="106"/>
      <c r="T42" s="34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</row>
    <row r="43" spans="1:77" s="6" customFormat="1" ht="14.25" customHeight="1">
      <c r="A43" s="31">
        <v>5228</v>
      </c>
      <c r="B43" s="52"/>
      <c r="C43" s="11"/>
      <c r="D43" s="26"/>
      <c r="E43" s="26"/>
      <c r="F43" s="26"/>
      <c r="G43" s="26"/>
      <c r="H43" s="26"/>
      <c r="I43" s="26"/>
      <c r="J43" s="26"/>
      <c r="K43" s="53">
        <v>0</v>
      </c>
      <c r="L43" s="58">
        <f t="shared" ref="L43:Q45" si="24">K43*1.03</f>
        <v>0</v>
      </c>
      <c r="M43" s="58">
        <f t="shared" si="24"/>
        <v>0</v>
      </c>
      <c r="N43" s="58">
        <f t="shared" si="24"/>
        <v>0</v>
      </c>
      <c r="O43" s="58">
        <f t="shared" si="24"/>
        <v>0</v>
      </c>
      <c r="P43" s="58">
        <f t="shared" si="24"/>
        <v>0</v>
      </c>
      <c r="Q43" s="58">
        <f t="shared" si="24"/>
        <v>0</v>
      </c>
      <c r="R43" s="7">
        <f>SUM(K43:Q43)</f>
        <v>0</v>
      </c>
      <c r="S43" s="106"/>
      <c r="T43" s="34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</row>
    <row r="44" spans="1:77" s="6" customFormat="1" ht="14.25" customHeight="1">
      <c r="A44" s="31"/>
      <c r="B44" s="52"/>
      <c r="C44" s="3"/>
      <c r="D44" s="26"/>
      <c r="E44" s="26"/>
      <c r="F44" s="26"/>
      <c r="G44" s="26"/>
      <c r="H44" s="26"/>
      <c r="I44" s="26"/>
      <c r="J44" s="26"/>
      <c r="K44" s="53">
        <v>0</v>
      </c>
      <c r="L44" s="58">
        <f t="shared" si="24"/>
        <v>0</v>
      </c>
      <c r="M44" s="58">
        <f t="shared" si="24"/>
        <v>0</v>
      </c>
      <c r="N44" s="58">
        <f t="shared" si="24"/>
        <v>0</v>
      </c>
      <c r="O44" s="58">
        <f t="shared" si="24"/>
        <v>0</v>
      </c>
      <c r="P44" s="58">
        <f t="shared" si="24"/>
        <v>0</v>
      </c>
      <c r="Q44" s="58">
        <f t="shared" si="24"/>
        <v>0</v>
      </c>
      <c r="R44" s="7">
        <f t="shared" ref="R44:R46" si="25">SUM(K44:Q44)</f>
        <v>0</v>
      </c>
      <c r="S44" s="106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</row>
    <row r="45" spans="1:77" s="6" customFormat="1" ht="14.25" customHeight="1">
      <c r="A45" s="31"/>
      <c r="B45" s="128"/>
      <c r="C45" s="3"/>
      <c r="D45" s="26"/>
      <c r="E45" s="26"/>
      <c r="F45" s="26"/>
      <c r="G45" s="26"/>
      <c r="H45" s="26"/>
      <c r="I45" s="26"/>
      <c r="J45" s="26"/>
      <c r="K45" s="53">
        <v>0</v>
      </c>
      <c r="L45" s="58">
        <f t="shared" si="24"/>
        <v>0</v>
      </c>
      <c r="M45" s="58">
        <f t="shared" si="24"/>
        <v>0</v>
      </c>
      <c r="N45" s="58">
        <f t="shared" si="24"/>
        <v>0</v>
      </c>
      <c r="O45" s="58">
        <f t="shared" si="24"/>
        <v>0</v>
      </c>
      <c r="P45" s="58">
        <f t="shared" si="24"/>
        <v>0</v>
      </c>
      <c r="Q45" s="58">
        <f t="shared" si="24"/>
        <v>0</v>
      </c>
      <c r="R45" s="7">
        <f t="shared" si="25"/>
        <v>0</v>
      </c>
      <c r="S45" s="106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</row>
    <row r="46" spans="1:77" s="6" customFormat="1" ht="14.25" customHeight="1">
      <c r="A46" s="31">
        <v>5224</v>
      </c>
      <c r="B46" s="128"/>
      <c r="C46" s="3"/>
      <c r="D46" s="26"/>
      <c r="E46" s="26"/>
      <c r="F46" s="26"/>
      <c r="G46" s="26"/>
      <c r="H46" s="26"/>
      <c r="I46" s="26"/>
      <c r="J46" s="26"/>
      <c r="K46" s="53">
        <v>0</v>
      </c>
      <c r="L46" s="58">
        <f t="shared" ref="L46:Q46" si="26">K46*1.03</f>
        <v>0</v>
      </c>
      <c r="M46" s="58">
        <f t="shared" si="26"/>
        <v>0</v>
      </c>
      <c r="N46" s="58">
        <f t="shared" si="26"/>
        <v>0</v>
      </c>
      <c r="O46" s="58">
        <f t="shared" si="26"/>
        <v>0</v>
      </c>
      <c r="P46" s="58">
        <f t="shared" si="26"/>
        <v>0</v>
      </c>
      <c r="Q46" s="58">
        <f t="shared" si="26"/>
        <v>0</v>
      </c>
      <c r="R46" s="7">
        <f t="shared" si="25"/>
        <v>0</v>
      </c>
      <c r="S46" s="106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</row>
    <row r="47" spans="1:77" s="51" customFormat="1" ht="14.25" customHeight="1">
      <c r="A47" s="31"/>
      <c r="B47" s="54" t="s">
        <v>186</v>
      </c>
      <c r="C47" s="45"/>
      <c r="D47" s="46"/>
      <c r="E47" s="46"/>
      <c r="F47" s="46"/>
      <c r="G47" s="46"/>
      <c r="H47" s="46"/>
      <c r="I47" s="46"/>
      <c r="J47" s="46"/>
      <c r="K47" s="48">
        <f t="shared" ref="K47:Q47" si="27">SUM(K42:K46)</f>
        <v>0</v>
      </c>
      <c r="L47" s="48">
        <f t="shared" si="27"/>
        <v>0</v>
      </c>
      <c r="M47" s="48">
        <f t="shared" si="27"/>
        <v>0</v>
      </c>
      <c r="N47" s="48">
        <f t="shared" si="27"/>
        <v>0</v>
      </c>
      <c r="O47" s="48">
        <f t="shared" si="27"/>
        <v>0</v>
      </c>
      <c r="P47" s="48">
        <f t="shared" si="27"/>
        <v>0</v>
      </c>
      <c r="Q47" s="48">
        <f t="shared" si="27"/>
        <v>0</v>
      </c>
      <c r="R47" s="48">
        <f>SUM(K47:Q47)</f>
        <v>0</v>
      </c>
      <c r="S47" s="50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</row>
    <row r="48" spans="1:77" s="6" customFormat="1" ht="15" customHeight="1">
      <c r="A48" s="31"/>
      <c r="B48" s="3"/>
      <c r="C48" s="3"/>
      <c r="D48" s="26"/>
      <c r="E48" s="26"/>
      <c r="F48" s="26"/>
      <c r="G48" s="26"/>
      <c r="H48" s="26"/>
      <c r="I48" s="26"/>
      <c r="J48" s="26"/>
      <c r="K48" s="7"/>
      <c r="L48" s="7"/>
      <c r="M48" s="7"/>
      <c r="N48" s="7"/>
      <c r="O48" s="7"/>
      <c r="P48" s="7"/>
      <c r="Q48" s="7"/>
      <c r="R48" s="7"/>
      <c r="S48" s="35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</row>
    <row r="49" spans="1:77" s="6" customFormat="1" ht="14.25" customHeight="1">
      <c r="A49" s="31"/>
      <c r="B49" s="51" t="s">
        <v>67</v>
      </c>
      <c r="C49" s="3"/>
      <c r="D49" s="26"/>
      <c r="E49" s="26"/>
      <c r="F49" s="26"/>
      <c r="G49" s="26"/>
      <c r="H49" s="26"/>
      <c r="I49" s="26"/>
      <c r="J49" s="26"/>
      <c r="K49" s="7"/>
      <c r="L49" s="7"/>
      <c r="M49" s="7"/>
      <c r="N49" s="7"/>
      <c r="O49" s="7"/>
      <c r="P49" s="7"/>
      <c r="Q49" s="7"/>
      <c r="R49" s="7"/>
      <c r="S49" s="35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</row>
    <row r="50" spans="1:77" s="6" customFormat="1" ht="14.25" customHeight="1">
      <c r="A50" s="31">
        <v>5200</v>
      </c>
      <c r="B50" s="181"/>
      <c r="C50" s="127"/>
      <c r="D50" s="26"/>
      <c r="E50" s="26"/>
      <c r="F50" s="26"/>
      <c r="G50" s="26"/>
      <c r="H50" s="26"/>
      <c r="I50" s="26"/>
      <c r="J50" s="26"/>
      <c r="K50" s="110">
        <v>0</v>
      </c>
      <c r="L50" s="58">
        <f>K50*1.03</f>
        <v>0</v>
      </c>
      <c r="M50" s="58">
        <f>ROUND(L50*$D$110,0)</f>
        <v>0</v>
      </c>
      <c r="N50" s="58">
        <f>ROUND(M50*$D$110,0)</f>
        <v>0</v>
      </c>
      <c r="O50" s="58">
        <f>ROUND(N50*$D$110,0)</f>
        <v>0</v>
      </c>
      <c r="P50" s="58">
        <f>ROUND(O50*$D$110,0)</f>
        <v>0</v>
      </c>
      <c r="Q50" s="58">
        <f>ROUND(P50*$D$110,0)</f>
        <v>0</v>
      </c>
      <c r="R50" s="7">
        <f>SUM(K50:Q50)</f>
        <v>0</v>
      </c>
      <c r="S50" s="3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</row>
    <row r="51" spans="1:77" s="51" customFormat="1" ht="14.25" customHeight="1">
      <c r="A51" s="31"/>
      <c r="B51" s="54" t="s">
        <v>187</v>
      </c>
      <c r="C51" s="45"/>
      <c r="D51" s="46"/>
      <c r="E51" s="46"/>
      <c r="F51" s="46"/>
      <c r="G51" s="46"/>
      <c r="H51" s="46"/>
      <c r="I51" s="46"/>
      <c r="J51" s="46"/>
      <c r="K51" s="47">
        <f t="shared" ref="K51:Q51" si="28">SUM(K49:K50)</f>
        <v>0</v>
      </c>
      <c r="L51" s="47">
        <f t="shared" si="28"/>
        <v>0</v>
      </c>
      <c r="M51" s="47">
        <f t="shared" si="28"/>
        <v>0</v>
      </c>
      <c r="N51" s="47">
        <f t="shared" si="28"/>
        <v>0</v>
      </c>
      <c r="O51" s="47">
        <f t="shared" si="28"/>
        <v>0</v>
      </c>
      <c r="P51" s="47">
        <f t="shared" si="28"/>
        <v>0</v>
      </c>
      <c r="Q51" s="47">
        <f t="shared" si="28"/>
        <v>0</v>
      </c>
      <c r="R51" s="48">
        <f>SUM(K51:Q51)</f>
        <v>0</v>
      </c>
      <c r="S51" s="50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</row>
    <row r="52" spans="1:77" s="6" customFormat="1" ht="14.25" customHeight="1">
      <c r="A52" s="31"/>
      <c r="C52" s="3"/>
      <c r="D52" s="26"/>
      <c r="E52" s="26"/>
      <c r="F52" s="26"/>
      <c r="G52" s="26"/>
      <c r="H52" s="26"/>
      <c r="I52" s="26"/>
      <c r="J52" s="26"/>
      <c r="K52" s="57"/>
      <c r="L52" s="57"/>
      <c r="M52" s="57"/>
      <c r="N52" s="57"/>
      <c r="O52" s="57"/>
      <c r="P52" s="57"/>
      <c r="Q52" s="57"/>
      <c r="R52" s="7"/>
      <c r="S52" s="3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</row>
    <row r="53" spans="1:77" s="6" customFormat="1" ht="14.25" customHeight="1">
      <c r="A53" s="31"/>
      <c r="B53" s="45" t="s">
        <v>69</v>
      </c>
      <c r="C53" s="3"/>
      <c r="D53" s="26"/>
      <c r="E53" s="26"/>
      <c r="F53" s="26"/>
      <c r="G53" s="26"/>
      <c r="H53" s="26"/>
      <c r="I53" s="26"/>
      <c r="J53" s="26"/>
      <c r="K53" s="7"/>
      <c r="L53" s="7"/>
      <c r="M53" s="7"/>
      <c r="N53" s="7"/>
      <c r="O53" s="7"/>
      <c r="P53" s="7"/>
      <c r="Q53" s="7"/>
      <c r="R53" s="7"/>
      <c r="S53" s="35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</row>
    <row r="54" spans="1:77" s="6" customFormat="1" ht="13.5" customHeight="1">
      <c r="A54" s="31">
        <v>4189</v>
      </c>
      <c r="B54" s="52" t="s">
        <v>82</v>
      </c>
      <c r="C54" s="3"/>
      <c r="D54" s="26"/>
      <c r="E54" s="26"/>
      <c r="F54" s="26"/>
      <c r="G54" s="26"/>
      <c r="H54" s="26"/>
      <c r="I54" s="26"/>
      <c r="J54" s="26"/>
      <c r="K54" s="58">
        <v>0</v>
      </c>
      <c r="L54" s="58">
        <f t="shared" ref="L54:Q54" si="29">K54*1.05</f>
        <v>0</v>
      </c>
      <c r="M54" s="58">
        <f t="shared" si="29"/>
        <v>0</v>
      </c>
      <c r="N54" s="58">
        <f t="shared" si="29"/>
        <v>0</v>
      </c>
      <c r="O54" s="58">
        <f t="shared" si="29"/>
        <v>0</v>
      </c>
      <c r="P54" s="58">
        <f t="shared" si="29"/>
        <v>0</v>
      </c>
      <c r="Q54" s="58">
        <f t="shared" si="29"/>
        <v>0</v>
      </c>
      <c r="R54" s="7">
        <f>SUM(K54:Q54)</f>
        <v>0</v>
      </c>
      <c r="S54" s="35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</row>
    <row r="55" spans="1:77" s="6" customFormat="1" ht="12.75" customHeight="1">
      <c r="A55" s="31"/>
      <c r="B55" s="81" t="s">
        <v>83</v>
      </c>
      <c r="C55" s="3"/>
      <c r="D55" s="26"/>
      <c r="E55" s="26"/>
      <c r="F55" s="26"/>
      <c r="G55" s="26"/>
      <c r="H55" s="26"/>
      <c r="I55" s="26"/>
      <c r="J55" s="26"/>
      <c r="K55" s="58">
        <v>0</v>
      </c>
      <c r="L55" s="58">
        <f t="shared" ref="L55:Q55" si="30">K55*1.03</f>
        <v>0</v>
      </c>
      <c r="M55" s="58">
        <f t="shared" si="30"/>
        <v>0</v>
      </c>
      <c r="N55" s="58">
        <f t="shared" si="30"/>
        <v>0</v>
      </c>
      <c r="O55" s="58">
        <f t="shared" si="30"/>
        <v>0</v>
      </c>
      <c r="P55" s="58">
        <f t="shared" si="30"/>
        <v>0</v>
      </c>
      <c r="Q55" s="58">
        <f t="shared" si="30"/>
        <v>0</v>
      </c>
      <c r="R55" s="7">
        <f t="shared" ref="R55:R58" si="31">SUM(K55:Q55)</f>
        <v>0</v>
      </c>
      <c r="S55" s="3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</row>
    <row r="56" spans="1:77" s="6" customFormat="1" ht="14.25" customHeight="1">
      <c r="A56" s="31">
        <v>5341</v>
      </c>
      <c r="B56" s="52"/>
      <c r="C56" s="3"/>
      <c r="D56" s="26"/>
      <c r="E56" s="26"/>
      <c r="F56" s="26"/>
      <c r="G56" s="26"/>
      <c r="H56" s="26"/>
      <c r="I56" s="26"/>
      <c r="J56" s="26"/>
      <c r="K56" s="58">
        <f>K17*1.3%</f>
        <v>0</v>
      </c>
      <c r="L56" s="58">
        <f t="shared" ref="L56:Q56" si="32">L17*1.3%</f>
        <v>0</v>
      </c>
      <c r="M56" s="58">
        <f t="shared" si="32"/>
        <v>0</v>
      </c>
      <c r="N56" s="58">
        <v>0</v>
      </c>
      <c r="O56" s="58">
        <f t="shared" si="32"/>
        <v>0</v>
      </c>
      <c r="P56" s="58">
        <f t="shared" si="32"/>
        <v>0</v>
      </c>
      <c r="Q56" s="58">
        <f t="shared" si="32"/>
        <v>0</v>
      </c>
      <c r="R56" s="341">
        <f t="shared" si="31"/>
        <v>0</v>
      </c>
      <c r="S56" s="3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</row>
    <row r="57" spans="1:77" s="6" customFormat="1" ht="14.25" customHeight="1">
      <c r="A57" s="31">
        <v>5340</v>
      </c>
      <c r="B57" s="52"/>
      <c r="C57" s="3"/>
      <c r="D57" s="26"/>
      <c r="E57" s="26"/>
      <c r="F57" s="26"/>
      <c r="G57" s="26"/>
      <c r="H57" s="26"/>
      <c r="I57" s="26"/>
      <c r="J57" s="26"/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7">
        <f t="shared" si="31"/>
        <v>0</v>
      </c>
      <c r="S57" s="3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  <row r="58" spans="1:77" s="6" customFormat="1" ht="14.25" customHeight="1">
      <c r="A58" s="31"/>
      <c r="B58" s="52"/>
      <c r="C58" s="3"/>
      <c r="D58" s="26"/>
      <c r="E58" s="26"/>
      <c r="F58" s="26"/>
      <c r="G58" s="26"/>
      <c r="H58" s="26"/>
      <c r="I58" s="26"/>
      <c r="J58" s="26"/>
      <c r="K58" s="58">
        <v>0</v>
      </c>
      <c r="L58" s="58">
        <v>0</v>
      </c>
      <c r="M58" s="58">
        <f>ROUND(L58*$D$110,0)</f>
        <v>0</v>
      </c>
      <c r="N58" s="58">
        <f>ROUND(M58*$D$110,0)</f>
        <v>0</v>
      </c>
      <c r="O58" s="58">
        <f>ROUND(N58*$D$110,0)</f>
        <v>0</v>
      </c>
      <c r="P58" s="58">
        <f>ROUND(O58*$D$110,0)</f>
        <v>0</v>
      </c>
      <c r="Q58" s="58">
        <f>ROUND(P58*$D$110,0)</f>
        <v>0</v>
      </c>
      <c r="R58" s="7">
        <f t="shared" si="31"/>
        <v>0</v>
      </c>
      <c r="S58" s="3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 s="51" customFormat="1">
      <c r="A59" s="31"/>
      <c r="B59" s="54" t="s">
        <v>188</v>
      </c>
      <c r="C59" s="45"/>
      <c r="D59" s="46"/>
      <c r="E59" s="46"/>
      <c r="F59" s="46"/>
      <c r="G59" s="46"/>
      <c r="H59" s="46"/>
      <c r="I59" s="46"/>
      <c r="J59" s="46"/>
      <c r="K59" s="47">
        <f t="shared" ref="K59:Q59" si="33">SUM(K53:K58)</f>
        <v>0</v>
      </c>
      <c r="L59" s="47">
        <f t="shared" si="33"/>
        <v>0</v>
      </c>
      <c r="M59" s="47">
        <f t="shared" si="33"/>
        <v>0</v>
      </c>
      <c r="N59" s="47">
        <f t="shared" si="33"/>
        <v>0</v>
      </c>
      <c r="O59" s="47">
        <f t="shared" si="33"/>
        <v>0</v>
      </c>
      <c r="P59" s="47">
        <f t="shared" si="33"/>
        <v>0</v>
      </c>
      <c r="Q59" s="47">
        <f t="shared" si="33"/>
        <v>0</v>
      </c>
      <c r="R59" s="48">
        <f>SUM(K59:O59)</f>
        <v>0</v>
      </c>
      <c r="S59" s="50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</row>
    <row r="60" spans="1:77" s="51" customFormat="1">
      <c r="A60" s="31"/>
      <c r="B60" s="54"/>
      <c r="C60" s="45"/>
      <c r="D60" s="46"/>
      <c r="E60" s="46"/>
      <c r="F60" s="46"/>
      <c r="G60" s="46"/>
      <c r="H60" s="46"/>
      <c r="I60" s="46"/>
      <c r="J60" s="46"/>
      <c r="K60" s="55"/>
      <c r="L60" s="55"/>
      <c r="M60" s="55"/>
      <c r="N60" s="55"/>
      <c r="O60" s="55"/>
      <c r="P60" s="55"/>
      <c r="Q60" s="55"/>
      <c r="R60" s="55"/>
      <c r="S60" s="50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</row>
    <row r="61" spans="1:77" s="51" customFormat="1" ht="14.25" customHeight="1">
      <c r="A61" s="31"/>
      <c r="B61" s="45" t="s">
        <v>181</v>
      </c>
      <c r="C61" s="54"/>
      <c r="D61" s="54"/>
      <c r="E61" s="45"/>
      <c r="F61" s="45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55"/>
      <c r="S61" s="50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</row>
    <row r="62" spans="1:77" s="51" customFormat="1" ht="14.25" customHeight="1">
      <c r="A62" s="31"/>
      <c r="B62" s="54"/>
      <c r="C62" s="54"/>
      <c r="D62" s="45"/>
      <c r="E62" s="46"/>
      <c r="F62" s="46"/>
      <c r="G62" s="46"/>
      <c r="H62" s="46"/>
      <c r="I62" s="46"/>
      <c r="J62" s="46"/>
      <c r="K62" s="55"/>
      <c r="L62" s="55"/>
      <c r="M62" s="55"/>
      <c r="N62" s="55"/>
      <c r="O62" s="55"/>
      <c r="P62" s="55"/>
      <c r="Q62" s="55"/>
      <c r="R62" s="55"/>
      <c r="S62" s="50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</row>
    <row r="63" spans="1:77" s="51" customFormat="1" ht="14.25" customHeight="1">
      <c r="A63" s="31"/>
      <c r="B63" s="54"/>
      <c r="C63" s="17" t="s">
        <v>189</v>
      </c>
      <c r="D63" s="45"/>
      <c r="E63" s="46"/>
      <c r="F63" s="46"/>
      <c r="G63" s="46"/>
      <c r="H63" s="46"/>
      <c r="I63" s="46"/>
      <c r="J63" s="46"/>
      <c r="K63" s="55"/>
      <c r="L63" s="55"/>
      <c r="M63" s="55"/>
      <c r="N63" s="55"/>
      <c r="O63" s="55"/>
      <c r="P63" s="55"/>
      <c r="Q63" s="55"/>
      <c r="R63" s="55"/>
      <c r="S63" s="50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</row>
    <row r="64" spans="1:77" s="51" customFormat="1" ht="14.25" customHeight="1">
      <c r="A64" s="31"/>
      <c r="B64" s="54" t="s">
        <v>220</v>
      </c>
      <c r="C64" s="52" t="s">
        <v>72</v>
      </c>
      <c r="D64" s="45"/>
      <c r="E64" s="46"/>
      <c r="F64" s="46"/>
      <c r="G64" s="46"/>
      <c r="H64" s="46"/>
      <c r="I64" s="46"/>
      <c r="J64" s="46"/>
      <c r="K64" s="111">
        <f>'Project 3 Subaward'!K82</f>
        <v>0</v>
      </c>
      <c r="L64" s="111">
        <f>'Project 3 Subaward'!L82</f>
        <v>0</v>
      </c>
      <c r="M64" s="111">
        <f>'Project 3 Subaward'!M82</f>
        <v>0</v>
      </c>
      <c r="N64" s="111">
        <f>'Project 3 Subaward'!N82</f>
        <v>0</v>
      </c>
      <c r="O64" s="111">
        <f>'Project 3 Subaward'!O82</f>
        <v>0</v>
      </c>
      <c r="P64" s="111">
        <f>'Project 3 Subaward'!P82</f>
        <v>0</v>
      </c>
      <c r="Q64" s="111">
        <f>'Project 3 Subaward'!Q82</f>
        <v>0</v>
      </c>
      <c r="R64" s="7">
        <f>SUM(K64:Q64)</f>
        <v>0</v>
      </c>
      <c r="S64" s="50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</row>
    <row r="65" spans="1:77" s="51" customFormat="1" ht="14.25" customHeight="1">
      <c r="A65" s="31"/>
      <c r="B65" s="54"/>
      <c r="C65" s="52" t="s">
        <v>73</v>
      </c>
      <c r="D65" s="87"/>
      <c r="E65" s="46"/>
      <c r="F65" s="46"/>
      <c r="G65" s="46"/>
      <c r="H65" s="46"/>
      <c r="I65" s="46"/>
      <c r="J65" s="46"/>
      <c r="K65" s="112">
        <f>'Project 3 Subaward'!K83</f>
        <v>0</v>
      </c>
      <c r="L65" s="112">
        <f>'Project 3 Subaward'!L83</f>
        <v>0</v>
      </c>
      <c r="M65" s="112">
        <f>'Project 3 Subaward'!M83</f>
        <v>0</v>
      </c>
      <c r="N65" s="112">
        <f>'Project 3 Subaward'!N83</f>
        <v>0</v>
      </c>
      <c r="O65" s="112">
        <f>'Project 3 Subaward'!O83</f>
        <v>0</v>
      </c>
      <c r="P65" s="112">
        <f>'Project 3 Subaward'!P83</f>
        <v>0</v>
      </c>
      <c r="Q65" s="112">
        <f>'Project 3 Subaward'!Q83</f>
        <v>0</v>
      </c>
      <c r="R65" s="86">
        <f>SUM(K65:Q65)</f>
        <v>0</v>
      </c>
      <c r="S65" s="50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</row>
    <row r="66" spans="1:77" s="51" customFormat="1" ht="14.25" customHeight="1">
      <c r="A66" s="31"/>
      <c r="B66" s="54"/>
      <c r="C66" s="54" t="s">
        <v>74</v>
      </c>
      <c r="D66" s="45"/>
      <c r="E66" s="46"/>
      <c r="F66" s="46"/>
      <c r="G66" s="46"/>
      <c r="H66" s="46"/>
      <c r="I66" s="46"/>
      <c r="J66" s="46"/>
      <c r="K66" s="55">
        <f t="shared" ref="K66:Q66" si="34">SUM(K64:K65)</f>
        <v>0</v>
      </c>
      <c r="L66" s="55">
        <f t="shared" si="34"/>
        <v>0</v>
      </c>
      <c r="M66" s="55">
        <f t="shared" si="34"/>
        <v>0</v>
      </c>
      <c r="N66" s="55">
        <f t="shared" si="34"/>
        <v>0</v>
      </c>
      <c r="O66" s="55">
        <f t="shared" si="34"/>
        <v>0</v>
      </c>
      <c r="P66" s="55">
        <f t="shared" si="34"/>
        <v>0</v>
      </c>
      <c r="Q66" s="55">
        <f t="shared" si="34"/>
        <v>0</v>
      </c>
      <c r="R66" s="48">
        <f>SUM(K66:Q66)</f>
        <v>0</v>
      </c>
      <c r="S66" s="50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</row>
    <row r="67" spans="1:77" s="51" customFormat="1" ht="14.25" customHeight="1">
      <c r="A67" s="31"/>
      <c r="B67" s="54"/>
      <c r="C67" s="54"/>
      <c r="D67" s="45"/>
      <c r="E67" s="46"/>
      <c r="F67" s="46"/>
      <c r="G67" s="46"/>
      <c r="H67" s="46"/>
      <c r="I67" s="46"/>
      <c r="J67" s="46"/>
      <c r="K67" s="55"/>
      <c r="L67" s="55"/>
      <c r="M67" s="55"/>
      <c r="N67" s="55"/>
      <c r="O67" s="55"/>
      <c r="P67" s="55"/>
      <c r="Q67" s="55"/>
      <c r="R67" s="55"/>
      <c r="S67" s="50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</row>
    <row r="68" spans="1:77" s="51" customFormat="1" ht="14.25" customHeight="1">
      <c r="A68" s="31"/>
      <c r="B68" s="54"/>
      <c r="C68" s="17" t="s">
        <v>133</v>
      </c>
      <c r="D68" s="45"/>
      <c r="E68" s="46"/>
      <c r="F68" s="46"/>
      <c r="G68" s="46"/>
      <c r="H68" s="46"/>
      <c r="I68" s="46"/>
      <c r="J68" s="46"/>
      <c r="K68" s="55"/>
      <c r="L68" s="55"/>
      <c r="M68" s="55"/>
      <c r="N68" s="55"/>
      <c r="O68" s="55"/>
      <c r="P68" s="55"/>
      <c r="Q68" s="55"/>
      <c r="R68" s="55"/>
      <c r="S68" s="50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</row>
    <row r="69" spans="1:77" s="51" customFormat="1" ht="14.25" customHeight="1">
      <c r="A69" s="31"/>
      <c r="B69" s="54"/>
      <c r="C69" s="52" t="s">
        <v>72</v>
      </c>
      <c r="D69" s="45"/>
      <c r="E69" s="46"/>
      <c r="F69" s="46"/>
      <c r="G69" s="46"/>
      <c r="H69" s="46"/>
      <c r="I69" s="46"/>
      <c r="J69" s="46"/>
      <c r="K69" s="111">
        <v>0</v>
      </c>
      <c r="L69" s="58">
        <v>0</v>
      </c>
      <c r="M69" s="58">
        <f t="shared" ref="M69:Q70" si="35">ROUND(L69*$D$110,0)</f>
        <v>0</v>
      </c>
      <c r="N69" s="58">
        <f t="shared" si="35"/>
        <v>0</v>
      </c>
      <c r="O69" s="58">
        <f t="shared" si="35"/>
        <v>0</v>
      </c>
      <c r="P69" s="58">
        <f t="shared" si="35"/>
        <v>0</v>
      </c>
      <c r="Q69" s="58">
        <f t="shared" si="35"/>
        <v>0</v>
      </c>
      <c r="R69" s="7">
        <f>SUM(K69:Q69)</f>
        <v>0</v>
      </c>
      <c r="S69" s="50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</row>
    <row r="70" spans="1:77" s="51" customFormat="1" ht="14.25" customHeight="1">
      <c r="A70" s="31"/>
      <c r="B70" s="54"/>
      <c r="C70" s="52" t="s">
        <v>73</v>
      </c>
      <c r="D70" s="87"/>
      <c r="E70" s="46"/>
      <c r="F70" s="46"/>
      <c r="G70" s="46"/>
      <c r="H70" s="46"/>
      <c r="I70" s="46"/>
      <c r="J70" s="46"/>
      <c r="K70" s="112">
        <v>0</v>
      </c>
      <c r="L70" s="112">
        <v>0</v>
      </c>
      <c r="M70" s="112">
        <f t="shared" si="35"/>
        <v>0</v>
      </c>
      <c r="N70" s="112">
        <f t="shared" si="35"/>
        <v>0</v>
      </c>
      <c r="O70" s="112">
        <f t="shared" si="35"/>
        <v>0</v>
      </c>
      <c r="P70" s="112">
        <f t="shared" si="35"/>
        <v>0</v>
      </c>
      <c r="Q70" s="112">
        <f t="shared" si="35"/>
        <v>0</v>
      </c>
      <c r="R70" s="86">
        <f>SUM(K70:Q70)</f>
        <v>0</v>
      </c>
      <c r="S70" s="50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</row>
    <row r="71" spans="1:77" s="51" customFormat="1" ht="14.25" customHeight="1">
      <c r="A71" s="31"/>
      <c r="B71" s="54"/>
      <c r="C71" s="54" t="s">
        <v>74</v>
      </c>
      <c r="D71" s="45"/>
      <c r="E71" s="46"/>
      <c r="F71" s="46"/>
      <c r="G71" s="46"/>
      <c r="H71" s="46"/>
      <c r="I71" s="46"/>
      <c r="J71" s="46"/>
      <c r="K71" s="55">
        <f t="shared" ref="K71:Q71" si="36">SUM(K69:K70)</f>
        <v>0</v>
      </c>
      <c r="L71" s="55">
        <f t="shared" si="36"/>
        <v>0</v>
      </c>
      <c r="M71" s="55">
        <f t="shared" si="36"/>
        <v>0</v>
      </c>
      <c r="N71" s="55">
        <f t="shared" si="36"/>
        <v>0</v>
      </c>
      <c r="O71" s="55">
        <f t="shared" si="36"/>
        <v>0</v>
      </c>
      <c r="P71" s="55">
        <f t="shared" si="36"/>
        <v>0</v>
      </c>
      <c r="Q71" s="55">
        <f t="shared" si="36"/>
        <v>0</v>
      </c>
      <c r="R71" s="48">
        <f>SUM(K71:Q71)</f>
        <v>0</v>
      </c>
      <c r="S71" s="50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</row>
    <row r="72" spans="1:77" s="51" customFormat="1" ht="14.25" customHeight="1">
      <c r="A72" s="31"/>
      <c r="B72" s="54"/>
      <c r="C72" s="54"/>
      <c r="D72" s="45"/>
      <c r="E72" s="46"/>
      <c r="F72" s="46"/>
      <c r="G72" s="46"/>
      <c r="H72" s="46"/>
      <c r="I72" s="46"/>
      <c r="J72" s="46"/>
      <c r="K72" s="55"/>
      <c r="L72" s="55"/>
      <c r="M72" s="55"/>
      <c r="N72" s="55"/>
      <c r="O72" s="55"/>
      <c r="P72" s="55"/>
      <c r="Q72" s="55"/>
      <c r="R72" s="55"/>
      <c r="S72" s="50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</row>
    <row r="73" spans="1:77" s="51" customFormat="1" ht="14.25" customHeight="1">
      <c r="A73" s="31"/>
      <c r="B73" s="54"/>
      <c r="C73" s="17" t="s">
        <v>133</v>
      </c>
      <c r="D73" s="45"/>
      <c r="E73" s="46"/>
      <c r="F73" s="46"/>
      <c r="G73" s="46"/>
      <c r="H73" s="46"/>
      <c r="I73" s="46"/>
      <c r="J73" s="46"/>
      <c r="K73" s="55"/>
      <c r="L73" s="55"/>
      <c r="M73" s="55"/>
      <c r="N73" s="55"/>
      <c r="O73" s="55"/>
      <c r="P73" s="55"/>
      <c r="Q73" s="55"/>
      <c r="R73" s="55"/>
      <c r="S73" s="50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</row>
    <row r="74" spans="1:77" s="51" customFormat="1" ht="14.25" customHeight="1">
      <c r="A74" s="31"/>
      <c r="B74" s="54"/>
      <c r="C74" s="52" t="s">
        <v>72</v>
      </c>
      <c r="D74" s="45"/>
      <c r="E74" s="46"/>
      <c r="F74" s="46"/>
      <c r="G74" s="46"/>
      <c r="H74" s="46"/>
      <c r="I74" s="46"/>
      <c r="J74" s="46"/>
      <c r="K74" s="111">
        <v>0</v>
      </c>
      <c r="L74" s="58">
        <v>0</v>
      </c>
      <c r="M74" s="58">
        <f t="shared" ref="M74:Q75" si="37">ROUND(L74*$D$110,0)</f>
        <v>0</v>
      </c>
      <c r="N74" s="58">
        <f t="shared" si="37"/>
        <v>0</v>
      </c>
      <c r="O74" s="58">
        <f t="shared" si="37"/>
        <v>0</v>
      </c>
      <c r="P74" s="58">
        <f t="shared" si="37"/>
        <v>0</v>
      </c>
      <c r="Q74" s="58">
        <f t="shared" si="37"/>
        <v>0</v>
      </c>
      <c r="R74" s="7">
        <f>SUM(K74:Q74)</f>
        <v>0</v>
      </c>
      <c r="S74" s="50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</row>
    <row r="75" spans="1:77" s="51" customFormat="1" ht="14.25" customHeight="1">
      <c r="A75" s="31"/>
      <c r="B75" s="54"/>
      <c r="C75" s="52" t="s">
        <v>73</v>
      </c>
      <c r="D75" s="87"/>
      <c r="E75" s="46"/>
      <c r="F75" s="46"/>
      <c r="G75" s="46"/>
      <c r="H75" s="46"/>
      <c r="I75" s="46"/>
      <c r="J75" s="46"/>
      <c r="K75" s="112">
        <v>0</v>
      </c>
      <c r="L75" s="112">
        <v>0</v>
      </c>
      <c r="M75" s="112">
        <f t="shared" si="37"/>
        <v>0</v>
      </c>
      <c r="N75" s="112">
        <f t="shared" si="37"/>
        <v>0</v>
      </c>
      <c r="O75" s="112">
        <f t="shared" si="37"/>
        <v>0</v>
      </c>
      <c r="P75" s="112">
        <f t="shared" si="37"/>
        <v>0</v>
      </c>
      <c r="Q75" s="112">
        <f t="shared" si="37"/>
        <v>0</v>
      </c>
      <c r="R75" s="86">
        <f>SUM(K75:Q75)</f>
        <v>0</v>
      </c>
      <c r="S75" s="50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</row>
    <row r="76" spans="1:77" s="51" customFormat="1" ht="14.25" customHeight="1">
      <c r="A76" s="31"/>
      <c r="B76" s="54"/>
      <c r="C76" s="54" t="s">
        <v>74</v>
      </c>
      <c r="D76" s="45"/>
      <c r="E76" s="46"/>
      <c r="F76" s="46"/>
      <c r="G76" s="46"/>
      <c r="H76" s="46"/>
      <c r="I76" s="46"/>
      <c r="J76" s="46"/>
      <c r="K76" s="55">
        <f t="shared" ref="K76:Q76" si="38">SUM(K74:K75)</f>
        <v>0</v>
      </c>
      <c r="L76" s="55">
        <f t="shared" si="38"/>
        <v>0</v>
      </c>
      <c r="M76" s="55">
        <f t="shared" si="38"/>
        <v>0</v>
      </c>
      <c r="N76" s="55">
        <f t="shared" si="38"/>
        <v>0</v>
      </c>
      <c r="O76" s="55">
        <f t="shared" si="38"/>
        <v>0</v>
      </c>
      <c r="P76" s="55">
        <f t="shared" si="38"/>
        <v>0</v>
      </c>
      <c r="Q76" s="55">
        <f t="shared" si="38"/>
        <v>0</v>
      </c>
      <c r="R76" s="48">
        <f>SUM(K76:Q76)</f>
        <v>0</v>
      </c>
      <c r="S76" s="50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</row>
    <row r="77" spans="1:77" s="51" customFormat="1" ht="14.25" customHeight="1">
      <c r="A77" s="31"/>
      <c r="B77" s="54"/>
      <c r="C77" s="54"/>
      <c r="D77" s="45"/>
      <c r="E77" s="46"/>
      <c r="F77" s="46"/>
      <c r="G77" s="46"/>
      <c r="H77" s="46"/>
      <c r="I77" s="46"/>
      <c r="J77" s="46"/>
      <c r="K77" s="55"/>
      <c r="L77" s="55"/>
      <c r="M77" s="55"/>
      <c r="N77" s="55"/>
      <c r="O77" s="55"/>
      <c r="P77" s="55"/>
      <c r="Q77" s="55"/>
      <c r="R77" s="55"/>
      <c r="S77" s="50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</row>
    <row r="78" spans="1:77" s="51" customFormat="1" ht="14.25" customHeight="1">
      <c r="A78" s="31"/>
      <c r="B78" s="54"/>
      <c r="C78" s="45"/>
      <c r="D78" s="46"/>
      <c r="E78" s="46"/>
      <c r="F78" s="46"/>
      <c r="G78" s="46"/>
      <c r="H78" s="46"/>
      <c r="I78" s="46"/>
      <c r="J78" s="46"/>
      <c r="K78" s="55"/>
      <c r="L78" s="55"/>
      <c r="M78" s="55"/>
      <c r="N78" s="55"/>
      <c r="O78" s="55"/>
      <c r="P78" s="55"/>
      <c r="Q78" s="55"/>
      <c r="R78" s="55"/>
      <c r="S78" s="50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</row>
    <row r="79" spans="1:77" s="51" customFormat="1" ht="15.75" customHeight="1">
      <c r="A79" s="31"/>
      <c r="B79" s="45" t="s">
        <v>75</v>
      </c>
      <c r="C79" s="45"/>
      <c r="D79" s="46"/>
      <c r="E79" s="46"/>
      <c r="F79" s="46"/>
      <c r="G79" s="46"/>
      <c r="H79" s="46"/>
      <c r="I79" s="46"/>
      <c r="J79" s="46"/>
      <c r="K79" s="55">
        <f t="shared" ref="K79:Q79" si="39">K27+K35+K40+K47+K51+K59+K66+K71+K76</f>
        <v>0</v>
      </c>
      <c r="L79" s="55">
        <f t="shared" si="39"/>
        <v>0</v>
      </c>
      <c r="M79" s="55">
        <f t="shared" si="39"/>
        <v>0</v>
      </c>
      <c r="N79" s="55">
        <f t="shared" si="39"/>
        <v>0</v>
      </c>
      <c r="O79" s="55">
        <f t="shared" si="39"/>
        <v>0</v>
      </c>
      <c r="P79" s="55">
        <f t="shared" si="39"/>
        <v>0</v>
      </c>
      <c r="Q79" s="55">
        <f t="shared" si="39"/>
        <v>0</v>
      </c>
      <c r="R79" s="7">
        <f>SUM(K79:Q79)</f>
        <v>0</v>
      </c>
      <c r="S79" s="50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</row>
    <row r="80" spans="1:77" s="75" customFormat="1" ht="15" customHeight="1">
      <c r="A80" s="74"/>
      <c r="B80" s="45" t="s">
        <v>73</v>
      </c>
      <c r="C80" s="76"/>
      <c r="D80" s="77"/>
      <c r="E80" s="78"/>
      <c r="F80" s="78"/>
      <c r="G80" s="78"/>
      <c r="H80" s="78"/>
      <c r="I80" s="78"/>
      <c r="J80" s="78"/>
      <c r="K80" s="79">
        <f t="shared" ref="K80:Q80" si="40">K100</f>
        <v>0</v>
      </c>
      <c r="L80" s="79">
        <f t="shared" si="40"/>
        <v>0</v>
      </c>
      <c r="M80" s="79">
        <f t="shared" si="40"/>
        <v>0</v>
      </c>
      <c r="N80" s="79">
        <f t="shared" si="40"/>
        <v>0</v>
      </c>
      <c r="O80" s="79">
        <f t="shared" si="40"/>
        <v>0</v>
      </c>
      <c r="P80" s="79">
        <f t="shared" si="40"/>
        <v>0</v>
      </c>
      <c r="Q80" s="79">
        <f t="shared" si="40"/>
        <v>0</v>
      </c>
      <c r="R80" s="86">
        <f>SUM(K80:Q80)</f>
        <v>0</v>
      </c>
      <c r="S80" s="6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</row>
    <row r="81" spans="1:77" s="6" customFormat="1">
      <c r="A81" s="59">
        <v>4600</v>
      </c>
      <c r="B81" s="18" t="s">
        <v>76</v>
      </c>
      <c r="C81" s="3"/>
      <c r="D81" s="26"/>
      <c r="E81" s="26"/>
      <c r="F81" s="26"/>
      <c r="G81" s="26"/>
      <c r="H81" s="26"/>
      <c r="I81" s="26"/>
      <c r="J81" s="26"/>
      <c r="K81" s="60">
        <f t="shared" ref="K81:Q81" si="41">K79+K80</f>
        <v>0</v>
      </c>
      <c r="L81" s="60">
        <f t="shared" si="41"/>
        <v>0</v>
      </c>
      <c r="M81" s="60">
        <f t="shared" si="41"/>
        <v>0</v>
      </c>
      <c r="N81" s="60">
        <f t="shared" si="41"/>
        <v>0</v>
      </c>
      <c r="O81" s="60">
        <f t="shared" si="41"/>
        <v>0</v>
      </c>
      <c r="P81" s="60">
        <f t="shared" si="41"/>
        <v>0</v>
      </c>
      <c r="Q81" s="60">
        <f t="shared" si="41"/>
        <v>0</v>
      </c>
      <c r="R81" s="48">
        <f>SUM(K81:Q81)</f>
        <v>0</v>
      </c>
      <c r="S81" s="35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</row>
    <row r="82" spans="1:77" s="6" customFormat="1">
      <c r="A82" s="44"/>
      <c r="B82" s="18"/>
      <c r="C82" s="3"/>
      <c r="D82" s="26"/>
      <c r="E82" s="26"/>
      <c r="F82" s="26"/>
      <c r="G82" s="26"/>
      <c r="H82" s="26"/>
      <c r="I82" s="26"/>
      <c r="J82" s="26"/>
      <c r="K82" s="72"/>
      <c r="L82" s="72"/>
      <c r="M82" s="72"/>
      <c r="N82" s="72"/>
      <c r="O82" s="72"/>
      <c r="P82" s="72"/>
      <c r="Q82" s="72"/>
      <c r="R82" s="55"/>
      <c r="S82" s="35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</row>
    <row r="83" spans="1:77" s="6" customFormat="1">
      <c r="A83" s="44"/>
      <c r="B83" s="18"/>
      <c r="C83" s="3"/>
      <c r="D83" s="26"/>
      <c r="E83" s="26"/>
      <c r="F83" s="26"/>
      <c r="G83" s="26"/>
      <c r="H83" s="26"/>
      <c r="I83" s="26"/>
      <c r="J83" s="26"/>
      <c r="K83" s="72"/>
      <c r="L83" s="72"/>
      <c r="M83" s="72"/>
      <c r="N83" s="72"/>
      <c r="O83" s="72"/>
      <c r="P83" s="72"/>
      <c r="Q83" s="72"/>
      <c r="R83" s="55"/>
      <c r="S83" s="35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</row>
    <row r="84" spans="1:77" s="6" customFormat="1">
      <c r="A84" s="44"/>
      <c r="B84" s="18"/>
      <c r="C84" s="3"/>
      <c r="D84" s="26"/>
      <c r="E84" s="26"/>
      <c r="F84" s="26"/>
      <c r="G84" s="26"/>
      <c r="H84" s="26"/>
      <c r="I84" s="26"/>
      <c r="J84" s="26"/>
      <c r="K84" s="72"/>
      <c r="L84" s="72"/>
      <c r="M84" s="72"/>
      <c r="N84" s="72"/>
      <c r="O84" s="72"/>
      <c r="P84" s="72"/>
      <c r="Q84" s="72"/>
      <c r="R84" s="55"/>
      <c r="S84" s="35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</row>
    <row r="85" spans="1:77" s="6" customFormat="1">
      <c r="A85" s="1"/>
      <c r="C85" s="3"/>
      <c r="D85" s="26"/>
      <c r="E85" s="26"/>
      <c r="F85" s="26"/>
      <c r="G85" s="26"/>
      <c r="H85" s="68"/>
      <c r="I85" s="26"/>
      <c r="J85" s="68"/>
      <c r="K85" s="69"/>
      <c r="L85" s="69"/>
      <c r="M85" s="69"/>
      <c r="N85" s="69"/>
      <c r="O85" s="69"/>
      <c r="P85" s="69"/>
      <c r="Q85" s="69"/>
      <c r="R85" s="69"/>
      <c r="S85" s="35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</row>
    <row r="86" spans="1:77" s="6" customFormat="1">
      <c r="A86" s="1"/>
      <c r="C86" s="3"/>
      <c r="D86" s="26"/>
      <c r="E86" s="26"/>
      <c r="F86" s="26"/>
      <c r="G86" s="26"/>
      <c r="H86" s="73"/>
      <c r="I86" s="26"/>
      <c r="J86" s="73"/>
      <c r="K86" s="138">
        <f>K79-K65</f>
        <v>0</v>
      </c>
      <c r="L86" s="138">
        <f t="shared" ref="L86:Q86" si="42">L79-L65</f>
        <v>0</v>
      </c>
      <c r="M86" s="138">
        <f t="shared" si="42"/>
        <v>0</v>
      </c>
      <c r="N86" s="138">
        <f t="shared" si="42"/>
        <v>0</v>
      </c>
      <c r="O86" s="138">
        <f t="shared" si="42"/>
        <v>0</v>
      </c>
      <c r="P86" s="138">
        <f t="shared" si="42"/>
        <v>0</v>
      </c>
      <c r="Q86" s="138">
        <f t="shared" si="42"/>
        <v>0</v>
      </c>
      <c r="R86" s="138">
        <f>SUM(K86:Q86)</f>
        <v>0</v>
      </c>
      <c r="S86" s="67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</row>
    <row r="87" spans="1:77" s="6" customFormat="1">
      <c r="A87" s="1"/>
      <c r="C87" s="3"/>
      <c r="D87" s="26"/>
      <c r="E87" s="26"/>
      <c r="F87" s="11" t="s">
        <v>79</v>
      </c>
      <c r="H87" s="10"/>
      <c r="J87" s="10"/>
      <c r="K87" s="7">
        <f t="shared" ref="K87:Q87" si="43">K79</f>
        <v>0</v>
      </c>
      <c r="L87" s="7">
        <f t="shared" si="43"/>
        <v>0</v>
      </c>
      <c r="M87" s="7">
        <f t="shared" si="43"/>
        <v>0</v>
      </c>
      <c r="N87" s="7">
        <f t="shared" si="43"/>
        <v>0</v>
      </c>
      <c r="O87" s="7">
        <f t="shared" si="43"/>
        <v>0</v>
      </c>
      <c r="P87" s="7">
        <f t="shared" si="43"/>
        <v>0</v>
      </c>
      <c r="Q87" s="7">
        <f t="shared" si="43"/>
        <v>0</v>
      </c>
      <c r="R87" s="7">
        <f>R79</f>
        <v>0</v>
      </c>
      <c r="S87" s="35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</row>
    <row r="88" spans="1:77" s="6" customFormat="1">
      <c r="A88" s="1"/>
      <c r="C88" s="3"/>
      <c r="D88" s="26"/>
      <c r="E88" s="26"/>
      <c r="F88" s="3" t="s">
        <v>80</v>
      </c>
      <c r="H88" s="10"/>
      <c r="J88" s="10"/>
      <c r="K88" s="7"/>
      <c r="L88" s="7"/>
      <c r="M88" s="7"/>
      <c r="N88" s="7"/>
      <c r="O88" s="7"/>
      <c r="P88" s="7"/>
      <c r="Q88" s="7"/>
      <c r="R88" s="7"/>
      <c r="S88" s="35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</row>
    <row r="89" spans="1:77" s="6" customFormat="1">
      <c r="A89" s="1"/>
      <c r="C89" s="3"/>
      <c r="D89" s="26"/>
      <c r="E89" s="26"/>
      <c r="F89" s="10"/>
      <c r="G89" s="52" t="s">
        <v>63</v>
      </c>
      <c r="H89" s="10"/>
      <c r="I89" s="52"/>
      <c r="J89" s="10"/>
      <c r="K89" s="7">
        <f t="shared" ref="K89:R89" si="44">-K40</f>
        <v>0</v>
      </c>
      <c r="L89" s="7">
        <f t="shared" si="44"/>
        <v>0</v>
      </c>
      <c r="M89" s="7">
        <f t="shared" si="44"/>
        <v>0</v>
      </c>
      <c r="N89" s="7">
        <f t="shared" si="44"/>
        <v>0</v>
      </c>
      <c r="O89" s="7">
        <f t="shared" si="44"/>
        <v>0</v>
      </c>
      <c r="P89" s="7">
        <f t="shared" si="44"/>
        <v>0</v>
      </c>
      <c r="Q89" s="7">
        <f t="shared" si="44"/>
        <v>0</v>
      </c>
      <c r="R89" s="7">
        <f t="shared" si="44"/>
        <v>0</v>
      </c>
      <c r="S89" s="35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</row>
    <row r="90" spans="1:77" s="6" customFormat="1">
      <c r="A90" s="1"/>
      <c r="C90" s="3"/>
      <c r="D90" s="26"/>
      <c r="E90" s="26"/>
      <c r="F90" s="10"/>
      <c r="G90" s="3" t="s">
        <v>81</v>
      </c>
      <c r="H90" s="10"/>
      <c r="I90" s="3"/>
      <c r="J90" s="10"/>
      <c r="K90" s="7">
        <f t="shared" ref="K90:Q90" si="45">-(K66)</f>
        <v>0</v>
      </c>
      <c r="L90" s="7">
        <f t="shared" si="45"/>
        <v>0</v>
      </c>
      <c r="M90" s="7">
        <f t="shared" si="45"/>
        <v>0</v>
      </c>
      <c r="N90" s="7">
        <f t="shared" si="45"/>
        <v>0</v>
      </c>
      <c r="O90" s="7">
        <f t="shared" si="45"/>
        <v>0</v>
      </c>
      <c r="P90" s="7">
        <f t="shared" si="45"/>
        <v>0</v>
      </c>
      <c r="Q90" s="7">
        <f t="shared" si="45"/>
        <v>0</v>
      </c>
      <c r="R90" s="7">
        <f>-R41</f>
        <v>0</v>
      </c>
      <c r="S90" s="35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</row>
    <row r="91" spans="1:77" s="6" customFormat="1">
      <c r="A91" s="1"/>
      <c r="C91" s="3"/>
      <c r="D91" s="26"/>
      <c r="E91" s="26"/>
      <c r="F91" s="10"/>
      <c r="G91" s="3" t="s">
        <v>82</v>
      </c>
      <c r="H91" s="10"/>
      <c r="I91" s="3"/>
      <c r="J91" s="10"/>
      <c r="K91" s="7">
        <f t="shared" ref="K91:R92" si="46">-K54</f>
        <v>0</v>
      </c>
      <c r="L91" s="7">
        <f t="shared" si="46"/>
        <v>0</v>
      </c>
      <c r="M91" s="7">
        <f t="shared" si="46"/>
        <v>0</v>
      </c>
      <c r="N91" s="7">
        <f t="shared" si="46"/>
        <v>0</v>
      </c>
      <c r="O91" s="7">
        <f t="shared" si="46"/>
        <v>0</v>
      </c>
      <c r="P91" s="7">
        <f t="shared" si="46"/>
        <v>0</v>
      </c>
      <c r="Q91" s="7">
        <f t="shared" si="46"/>
        <v>0</v>
      </c>
      <c r="R91" s="7">
        <f t="shared" si="46"/>
        <v>0</v>
      </c>
      <c r="S91" s="35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</row>
    <row r="92" spans="1:77" s="6" customFormat="1">
      <c r="A92" s="1"/>
      <c r="C92" s="3"/>
      <c r="D92" s="26"/>
      <c r="E92" s="26"/>
      <c r="F92" s="10"/>
      <c r="G92" s="3" t="s">
        <v>83</v>
      </c>
      <c r="H92" s="10"/>
      <c r="I92" s="3"/>
      <c r="J92" s="10"/>
      <c r="K92" s="7">
        <f t="shared" si="46"/>
        <v>0</v>
      </c>
      <c r="L92" s="7">
        <f t="shared" si="46"/>
        <v>0</v>
      </c>
      <c r="M92" s="7">
        <f t="shared" si="46"/>
        <v>0</v>
      </c>
      <c r="N92" s="7">
        <f t="shared" si="46"/>
        <v>0</v>
      </c>
      <c r="O92" s="7">
        <f t="shared" si="46"/>
        <v>0</v>
      </c>
      <c r="P92" s="7">
        <f t="shared" si="46"/>
        <v>0</v>
      </c>
      <c r="Q92" s="7">
        <f t="shared" si="46"/>
        <v>0</v>
      </c>
      <c r="R92" s="7">
        <f t="shared" si="46"/>
        <v>0</v>
      </c>
      <c r="S92" s="35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</row>
    <row r="93" spans="1:77" s="6" customFormat="1">
      <c r="A93" s="1"/>
      <c r="C93" s="3"/>
      <c r="D93" s="26"/>
      <c r="E93" s="26"/>
      <c r="F93" s="3" t="s">
        <v>84</v>
      </c>
      <c r="G93" s="10"/>
      <c r="H93" s="10"/>
      <c r="I93" s="10"/>
      <c r="J93" s="10"/>
      <c r="K93" s="7"/>
      <c r="L93" s="7"/>
      <c r="M93" s="7"/>
      <c r="N93" s="7"/>
      <c r="O93" s="7"/>
      <c r="P93" s="7"/>
      <c r="Q93" s="7"/>
      <c r="R93" s="7"/>
      <c r="S93" s="35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</row>
    <row r="94" spans="1:77" s="6" customFormat="1">
      <c r="A94" s="1"/>
      <c r="C94" s="3"/>
      <c r="D94" s="26"/>
      <c r="E94" s="26"/>
      <c r="F94" s="10"/>
      <c r="G94" s="10" t="s">
        <v>85</v>
      </c>
      <c r="H94" s="10"/>
      <c r="I94" s="10"/>
      <c r="J94" s="10"/>
      <c r="K94" s="7"/>
      <c r="L94" s="7"/>
      <c r="M94" s="7"/>
      <c r="N94" s="7"/>
      <c r="O94" s="7"/>
      <c r="P94" s="7"/>
      <c r="Q94" s="7"/>
      <c r="R94" s="7"/>
      <c r="S94" s="35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</row>
    <row r="95" spans="1:77" s="6" customFormat="1">
      <c r="A95" s="1"/>
      <c r="C95" s="3"/>
      <c r="D95" s="26"/>
      <c r="E95" s="26"/>
      <c r="F95" s="10"/>
      <c r="G95" s="10" t="s">
        <v>86</v>
      </c>
      <c r="H95" s="10"/>
      <c r="I95" s="10"/>
      <c r="J95" s="10"/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35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</row>
    <row r="96" spans="1:77" s="6" customFormat="1">
      <c r="A96" s="1"/>
      <c r="C96" s="3"/>
      <c r="D96" s="26"/>
      <c r="E96" s="26"/>
      <c r="F96" s="10"/>
      <c r="G96" s="22"/>
      <c r="H96" s="10"/>
      <c r="I96" s="22"/>
      <c r="J96" s="10"/>
      <c r="K96" s="7"/>
      <c r="L96" s="7"/>
      <c r="M96" s="7"/>
      <c r="N96" s="7"/>
      <c r="O96" s="7"/>
      <c r="P96" s="7"/>
      <c r="Q96" s="7"/>
      <c r="R96" s="7"/>
      <c r="S96" s="35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</row>
    <row r="97" spans="1:77" s="6" customFormat="1">
      <c r="A97" s="1"/>
      <c r="C97" s="3"/>
      <c r="D97" s="26"/>
      <c r="E97" s="26"/>
      <c r="F97" s="10"/>
      <c r="G97" s="10"/>
      <c r="H97" s="10"/>
      <c r="I97" s="10"/>
      <c r="J97" s="10"/>
      <c r="K97" s="58"/>
      <c r="L97" s="58"/>
      <c r="M97" s="58"/>
      <c r="N97" s="58"/>
      <c r="O97" s="58"/>
      <c r="P97" s="58"/>
      <c r="Q97" s="58"/>
      <c r="R97" s="58"/>
      <c r="S97" s="35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</row>
    <row r="98" spans="1:77" s="6" customFormat="1">
      <c r="A98" s="1"/>
      <c r="C98" s="3"/>
      <c r="D98" s="26"/>
      <c r="E98" s="26"/>
      <c r="F98" s="10"/>
      <c r="G98" s="10"/>
      <c r="H98" s="10"/>
      <c r="I98" s="10"/>
      <c r="J98" s="10"/>
      <c r="K98" s="7"/>
      <c r="L98" s="7"/>
      <c r="M98" s="7"/>
      <c r="N98" s="7"/>
      <c r="O98" s="7"/>
      <c r="P98" s="7"/>
      <c r="Q98" s="7"/>
      <c r="R98" s="7"/>
      <c r="S98" s="35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</row>
    <row r="99" spans="1:77" s="6" customFormat="1">
      <c r="A99" s="1"/>
      <c r="C99" s="3"/>
      <c r="D99" s="26"/>
      <c r="E99" s="26"/>
      <c r="F99" s="3" t="s">
        <v>87</v>
      </c>
      <c r="G99" s="10"/>
      <c r="H99" s="10"/>
      <c r="I99" s="10"/>
      <c r="J99" s="10"/>
      <c r="K99" s="7">
        <f t="shared" ref="K99:R99" si="47">SUM(K87:K98)</f>
        <v>0</v>
      </c>
      <c r="L99" s="7">
        <f t="shared" si="47"/>
        <v>0</v>
      </c>
      <c r="M99" s="7">
        <f t="shared" si="47"/>
        <v>0</v>
      </c>
      <c r="N99" s="7">
        <f t="shared" si="47"/>
        <v>0</v>
      </c>
      <c r="O99" s="7">
        <f t="shared" si="47"/>
        <v>0</v>
      </c>
      <c r="P99" s="7">
        <f t="shared" si="47"/>
        <v>0</v>
      </c>
      <c r="Q99" s="7">
        <f t="shared" si="47"/>
        <v>0</v>
      </c>
      <c r="R99" s="7">
        <f t="shared" si="47"/>
        <v>0</v>
      </c>
      <c r="S99" s="35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</row>
    <row r="100" spans="1:77" s="6" customFormat="1">
      <c r="A100" s="1"/>
      <c r="B100" s="61"/>
      <c r="C100" s="3"/>
      <c r="D100" s="26"/>
      <c r="E100" s="26"/>
      <c r="G100" s="10"/>
      <c r="H100" s="84"/>
      <c r="I100" s="10"/>
      <c r="J100" s="84"/>
      <c r="K100" s="7">
        <f>K99*$K$101</f>
        <v>0</v>
      </c>
      <c r="L100" s="7">
        <f>L99*$L$101</f>
        <v>0</v>
      </c>
      <c r="M100" s="7">
        <f>M99*$M$101</f>
        <v>0</v>
      </c>
      <c r="N100" s="7">
        <f>N99*$N$101</f>
        <v>0</v>
      </c>
      <c r="O100" s="7">
        <f>O99*$O$101</f>
        <v>0</v>
      </c>
      <c r="P100" s="7">
        <f>P99*$N$101</f>
        <v>0</v>
      </c>
      <c r="Q100" s="7">
        <f>Q99*$O$101</f>
        <v>0</v>
      </c>
      <c r="R100" s="7">
        <f>R99*$H$100</f>
        <v>0</v>
      </c>
      <c r="S100" s="35"/>
      <c r="T100" s="9"/>
      <c r="U100" s="9"/>
      <c r="V100" s="9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</row>
    <row r="101" spans="1:77" s="6" customFormat="1">
      <c r="A101" s="1"/>
      <c r="C101" s="3"/>
      <c r="D101" s="10"/>
      <c r="E101" s="10"/>
      <c r="F101" s="10" t="s">
        <v>88</v>
      </c>
      <c r="G101" s="10"/>
      <c r="H101" s="10"/>
      <c r="I101" s="10"/>
      <c r="J101" s="10"/>
      <c r="K101" s="121">
        <v>0.625</v>
      </c>
      <c r="L101" s="121">
        <v>0.625</v>
      </c>
      <c r="M101" s="121">
        <v>0.625</v>
      </c>
      <c r="N101" s="121">
        <v>0.625</v>
      </c>
      <c r="O101" s="121">
        <v>0.625</v>
      </c>
      <c r="P101" s="121">
        <v>0.625</v>
      </c>
      <c r="Q101" s="121">
        <v>0.625</v>
      </c>
      <c r="R101" s="7">
        <f>R100-R80</f>
        <v>0</v>
      </c>
      <c r="S101" s="35"/>
      <c r="T101" s="9"/>
      <c r="U101" s="9"/>
      <c r="V101" s="9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</row>
    <row r="102" spans="1:77" s="6" customFormat="1">
      <c r="A102" s="1"/>
      <c r="C102" s="3"/>
      <c r="D102" s="10"/>
      <c r="E102" s="10"/>
      <c r="F102" s="10"/>
      <c r="G102" s="10"/>
      <c r="H102" s="10"/>
      <c r="I102" s="10"/>
      <c r="J102" s="10"/>
      <c r="K102" s="122"/>
      <c r="L102" s="122"/>
      <c r="M102" s="122"/>
      <c r="N102" s="122"/>
      <c r="O102" s="122"/>
      <c r="P102" s="122"/>
      <c r="Q102" s="122"/>
      <c r="R102" s="7"/>
      <c r="S102" s="35"/>
      <c r="T102" s="9"/>
      <c r="U102" s="9"/>
      <c r="V102" s="9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</row>
    <row r="103" spans="1:77" s="6" customFormat="1">
      <c r="A103" s="1"/>
      <c r="C103" s="3"/>
      <c r="D103" s="10"/>
      <c r="E103" s="10"/>
      <c r="F103" s="10"/>
      <c r="G103" s="308"/>
      <c r="H103" s="336"/>
      <c r="I103" s="308"/>
      <c r="J103" s="336"/>
      <c r="K103" s="7"/>
      <c r="L103" s="7"/>
      <c r="M103" s="7"/>
      <c r="N103" s="7"/>
      <c r="O103" s="7"/>
      <c r="P103" s="7"/>
      <c r="Q103" s="7"/>
      <c r="R103" s="7"/>
      <c r="S103" s="35"/>
      <c r="T103" s="9"/>
      <c r="U103" s="9"/>
      <c r="V103" s="9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</row>
    <row r="104" spans="1:77">
      <c r="B104" s="13" t="s">
        <v>89</v>
      </c>
      <c r="D104" s="10" t="s">
        <v>13</v>
      </c>
      <c r="E104" s="10" t="s">
        <v>14</v>
      </c>
      <c r="F104" s="10" t="s">
        <v>15</v>
      </c>
      <c r="G104" s="10" t="s">
        <v>16</v>
      </c>
      <c r="H104" s="10" t="s">
        <v>17</v>
      </c>
      <c r="I104" s="10" t="s">
        <v>30</v>
      </c>
      <c r="J104" s="10" t="s">
        <v>31</v>
      </c>
    </row>
    <row r="105" spans="1:77">
      <c r="B105" s="99" t="s">
        <v>90</v>
      </c>
      <c r="C105" s="64" t="s">
        <v>91</v>
      </c>
      <c r="D105" s="65">
        <v>12</v>
      </c>
      <c r="E105" s="65">
        <v>12</v>
      </c>
      <c r="F105" s="65">
        <v>12</v>
      </c>
      <c r="G105" s="65">
        <v>12</v>
      </c>
      <c r="H105" s="65">
        <v>12</v>
      </c>
      <c r="I105" s="65">
        <v>12</v>
      </c>
      <c r="J105" s="65">
        <v>12</v>
      </c>
    </row>
    <row r="106" spans="1:77">
      <c r="B106" s="100" t="s">
        <v>92</v>
      </c>
      <c r="C106" s="64" t="s">
        <v>93</v>
      </c>
      <c r="D106" s="65">
        <v>0</v>
      </c>
      <c r="E106" s="65">
        <v>0</v>
      </c>
      <c r="F106" s="65">
        <v>0</v>
      </c>
      <c r="G106" s="65">
        <v>0</v>
      </c>
      <c r="H106" s="65">
        <v>0</v>
      </c>
      <c r="I106" s="65">
        <v>0</v>
      </c>
      <c r="J106" s="65">
        <v>0</v>
      </c>
      <c r="K106" s="98"/>
      <c r="L106" s="79"/>
      <c r="M106" s="79"/>
      <c r="N106" s="79"/>
      <c r="O106" s="79"/>
      <c r="P106" s="79"/>
      <c r="Q106" s="79"/>
    </row>
    <row r="107" spans="1:77">
      <c r="K107" s="98"/>
      <c r="L107" s="79"/>
      <c r="M107" s="79"/>
      <c r="N107" s="79"/>
      <c r="O107" s="79"/>
      <c r="P107" s="79"/>
      <c r="Q107" s="79"/>
    </row>
    <row r="108" spans="1:77">
      <c r="C108" s="64" t="s">
        <v>94</v>
      </c>
      <c r="D108" s="65">
        <f t="shared" ref="D108:J108" si="48">D105+D106</f>
        <v>12</v>
      </c>
      <c r="E108" s="65">
        <f t="shared" si="48"/>
        <v>12</v>
      </c>
      <c r="F108" s="65">
        <f t="shared" si="48"/>
        <v>12</v>
      </c>
      <c r="G108" s="65">
        <f t="shared" si="48"/>
        <v>12</v>
      </c>
      <c r="H108" s="65">
        <f t="shared" si="48"/>
        <v>12</v>
      </c>
      <c r="I108" s="65">
        <f t="shared" si="48"/>
        <v>12</v>
      </c>
      <c r="J108" s="65">
        <f t="shared" si="48"/>
        <v>12</v>
      </c>
      <c r="K108" s="98"/>
      <c r="L108" s="79"/>
      <c r="M108" s="79"/>
      <c r="N108" s="79"/>
      <c r="O108" s="79"/>
      <c r="P108" s="79"/>
      <c r="Q108" s="79"/>
    </row>
    <row r="109" spans="1:77">
      <c r="K109" s="13"/>
      <c r="L109" s="13"/>
      <c r="M109" s="13"/>
      <c r="N109" s="13"/>
      <c r="O109" s="13"/>
      <c r="P109" s="13"/>
      <c r="Q109" s="13"/>
      <c r="R109" s="13"/>
    </row>
    <row r="110" spans="1:77">
      <c r="D110" s="66">
        <v>1.03</v>
      </c>
    </row>
    <row r="111" spans="1:77">
      <c r="D111" s="66">
        <v>1.03</v>
      </c>
    </row>
    <row r="113" spans="1:19" s="93" customFormat="1">
      <c r="A113" s="92"/>
      <c r="E113" s="94"/>
      <c r="F113" s="94"/>
      <c r="G113" s="94"/>
      <c r="H113" s="94"/>
      <c r="I113" s="94"/>
      <c r="J113" s="94"/>
      <c r="K113" s="79"/>
      <c r="L113" s="79"/>
      <c r="M113" s="79"/>
      <c r="N113" s="79"/>
      <c r="O113" s="79"/>
      <c r="P113" s="79"/>
      <c r="Q113" s="79"/>
      <c r="R113" s="79"/>
      <c r="S113" s="95"/>
    </row>
    <row r="114" spans="1:19" s="93" customFormat="1">
      <c r="A114" s="92"/>
      <c r="E114" s="94"/>
      <c r="F114" s="94"/>
      <c r="G114" s="94"/>
      <c r="H114" s="94"/>
      <c r="I114" s="94"/>
      <c r="J114" s="94"/>
      <c r="K114" s="79"/>
      <c r="L114" s="79"/>
      <c r="M114" s="79"/>
      <c r="N114" s="79"/>
      <c r="O114" s="79"/>
      <c r="P114" s="79"/>
      <c r="Q114" s="79"/>
      <c r="R114" s="79"/>
      <c r="S114" s="95"/>
    </row>
    <row r="115" spans="1:19" s="93" customFormat="1">
      <c r="A115" s="92"/>
      <c r="E115" s="94"/>
      <c r="F115" s="94"/>
      <c r="G115" s="94"/>
      <c r="H115" s="94"/>
      <c r="I115" s="94"/>
      <c r="J115" s="94"/>
      <c r="K115" s="79"/>
      <c r="L115" s="79"/>
      <c r="M115" s="79"/>
      <c r="N115" s="79"/>
      <c r="O115" s="79"/>
      <c r="P115" s="79"/>
      <c r="Q115" s="79"/>
      <c r="R115" s="79"/>
      <c r="S115" s="95"/>
    </row>
    <row r="116" spans="1:19" s="93" customFormat="1">
      <c r="A116" s="92"/>
      <c r="E116" s="94"/>
      <c r="F116" s="94"/>
      <c r="G116" s="94"/>
      <c r="H116" s="94"/>
      <c r="I116" s="94"/>
      <c r="J116" s="94"/>
      <c r="K116" s="79"/>
      <c r="L116" s="79"/>
      <c r="M116" s="79"/>
      <c r="N116" s="79"/>
      <c r="O116" s="79"/>
      <c r="P116" s="79"/>
      <c r="Q116" s="79"/>
      <c r="R116" s="79"/>
      <c r="S116" s="95"/>
    </row>
    <row r="117" spans="1:19" s="93" customFormat="1">
      <c r="A117" s="92"/>
      <c r="E117" s="94"/>
      <c r="F117" s="94"/>
      <c r="G117" s="94"/>
      <c r="H117" s="94"/>
      <c r="I117" s="94"/>
      <c r="J117" s="94"/>
      <c r="K117" s="79"/>
      <c r="L117" s="79"/>
      <c r="M117" s="79"/>
      <c r="N117" s="79"/>
      <c r="O117" s="79"/>
      <c r="P117" s="79"/>
      <c r="Q117" s="79"/>
      <c r="R117" s="79"/>
      <c r="S117" s="95"/>
    </row>
    <row r="118" spans="1:19" s="93" customFormat="1">
      <c r="A118" s="92"/>
      <c r="K118" s="79"/>
      <c r="L118" s="79"/>
      <c r="M118" s="79"/>
      <c r="N118" s="79"/>
      <c r="O118" s="79"/>
      <c r="P118" s="79"/>
      <c r="Q118" s="79"/>
      <c r="R118" s="79"/>
      <c r="S118" s="95"/>
    </row>
    <row r="119" spans="1:19" s="93" customFormat="1">
      <c r="A119" s="92"/>
      <c r="K119" s="79"/>
      <c r="L119" s="79"/>
      <c r="M119" s="79"/>
      <c r="N119" s="79"/>
      <c r="O119" s="79"/>
      <c r="P119" s="79"/>
      <c r="Q119" s="79"/>
      <c r="R119" s="79"/>
      <c r="S119" s="95"/>
    </row>
    <row r="120" spans="1:19" s="93" customFormat="1">
      <c r="A120" s="92"/>
      <c r="B120" s="96"/>
      <c r="D120" s="97"/>
      <c r="E120" s="97"/>
      <c r="F120" s="97"/>
      <c r="G120" s="97"/>
      <c r="H120" s="97"/>
      <c r="I120" s="97"/>
      <c r="J120" s="97"/>
      <c r="K120" s="79"/>
      <c r="L120" s="79"/>
      <c r="M120" s="79"/>
      <c r="N120" s="79"/>
      <c r="O120" s="79"/>
      <c r="P120" s="79"/>
      <c r="Q120" s="79"/>
      <c r="R120" s="79"/>
      <c r="S120" s="95"/>
    </row>
    <row r="121" spans="1:19" s="93" customFormat="1">
      <c r="A121" s="92"/>
      <c r="B121" s="96"/>
      <c r="D121" s="95"/>
      <c r="E121" s="94"/>
      <c r="F121" s="94"/>
      <c r="G121" s="94"/>
      <c r="H121" s="94"/>
      <c r="I121" s="94"/>
      <c r="J121" s="94"/>
      <c r="K121" s="79"/>
      <c r="L121" s="79"/>
      <c r="M121" s="79"/>
      <c r="N121" s="79"/>
      <c r="O121" s="79"/>
      <c r="P121" s="79"/>
      <c r="Q121" s="79"/>
      <c r="R121" s="79"/>
      <c r="S121" s="95"/>
    </row>
    <row r="122" spans="1:19" s="93" customFormat="1">
      <c r="A122" s="92"/>
      <c r="K122" s="79"/>
      <c r="L122" s="79"/>
      <c r="M122" s="79"/>
      <c r="N122" s="79"/>
      <c r="O122" s="79"/>
      <c r="P122" s="79"/>
      <c r="Q122" s="79"/>
      <c r="R122" s="79"/>
      <c r="S122" s="95"/>
    </row>
    <row r="123" spans="1:19" s="93" customFormat="1">
      <c r="A123" s="92"/>
      <c r="K123" s="79"/>
      <c r="L123" s="79"/>
      <c r="M123" s="79"/>
      <c r="N123" s="79"/>
      <c r="O123" s="79"/>
      <c r="P123" s="79"/>
      <c r="Q123" s="79"/>
      <c r="R123" s="79"/>
      <c r="S123" s="95"/>
    </row>
    <row r="124" spans="1:19" s="93" customFormat="1">
      <c r="A124" s="92"/>
      <c r="K124" s="79"/>
      <c r="L124" s="79"/>
      <c r="M124" s="79"/>
      <c r="N124" s="79"/>
      <c r="O124" s="79"/>
      <c r="P124" s="79"/>
      <c r="Q124" s="79"/>
      <c r="R124" s="79"/>
      <c r="S124" s="95"/>
    </row>
    <row r="125" spans="1:19" s="93" customFormat="1">
      <c r="A125" s="92"/>
      <c r="K125" s="79"/>
      <c r="L125" s="79"/>
      <c r="M125" s="79"/>
      <c r="N125" s="79"/>
      <c r="O125" s="79"/>
      <c r="P125" s="79"/>
      <c r="Q125" s="79"/>
      <c r="R125" s="79"/>
      <c r="S125" s="95"/>
    </row>
    <row r="126" spans="1:19" s="93" customFormat="1">
      <c r="A126" s="92"/>
      <c r="K126" s="79"/>
      <c r="L126" s="79"/>
      <c r="M126" s="79"/>
      <c r="N126" s="79"/>
      <c r="O126" s="79"/>
      <c r="P126" s="79"/>
      <c r="Q126" s="79"/>
      <c r="R126" s="79"/>
      <c r="S126" s="95"/>
    </row>
    <row r="127" spans="1:19" s="93" customFormat="1">
      <c r="A127" s="92"/>
      <c r="K127" s="79"/>
      <c r="L127" s="79"/>
      <c r="M127" s="79"/>
      <c r="N127" s="79"/>
      <c r="O127" s="79"/>
      <c r="P127" s="79"/>
      <c r="Q127" s="79"/>
      <c r="R127" s="79"/>
      <c r="S127" s="95"/>
    </row>
    <row r="128" spans="1:19" s="93" customFormat="1">
      <c r="A128" s="92"/>
      <c r="K128" s="79"/>
      <c r="L128" s="79"/>
      <c r="M128" s="79"/>
      <c r="N128" s="79"/>
      <c r="O128" s="79"/>
      <c r="P128" s="79"/>
      <c r="Q128" s="79"/>
      <c r="R128" s="79"/>
      <c r="S128" s="95"/>
    </row>
    <row r="129" spans="1:19" s="93" customFormat="1">
      <c r="A129" s="92"/>
      <c r="K129" s="79"/>
      <c r="L129" s="79"/>
      <c r="M129" s="79"/>
      <c r="N129" s="79"/>
      <c r="O129" s="79"/>
      <c r="P129" s="79"/>
      <c r="Q129" s="79"/>
      <c r="R129" s="79"/>
      <c r="S129" s="95"/>
    </row>
    <row r="130" spans="1:19" s="93" customFormat="1">
      <c r="A130" s="92"/>
      <c r="K130" s="79"/>
      <c r="L130" s="79"/>
      <c r="M130" s="79"/>
      <c r="N130" s="79"/>
      <c r="O130" s="79"/>
      <c r="P130" s="79"/>
      <c r="Q130" s="79"/>
      <c r="R130" s="79"/>
      <c r="S130" s="95"/>
    </row>
  </sheetData>
  <mergeCells count="1">
    <mergeCell ref="S27:X27"/>
  </mergeCells>
  <phoneticPr fontId="0" type="noConversion"/>
  <printOptions horizontalCentered="1"/>
  <pageMargins left="0" right="0" top="0.3" bottom="0.5" header="0.5" footer="0.25"/>
  <pageSetup scale="55" orientation="landscape" horizontalDpi="4294967292" verticalDpi="144" r:id="rId1"/>
  <headerFooter alignWithMargins="0">
    <oddFooter>&amp;L&amp;F&amp;R&amp;A
&amp;D    &amp;T</oddFooter>
  </headerFooter>
  <rowBreaks count="1" manualBreakCount="1">
    <brk id="94" max="1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4D74-C502-4F35-B292-E36F2DDFC37D}">
  <sheetPr>
    <tabColor theme="5" tint="0.39997558519241921"/>
  </sheetPr>
  <dimension ref="A1:BY133"/>
  <sheetViews>
    <sheetView topLeftCell="D18" zoomScale="90" zoomScaleNormal="90" workbookViewId="0">
      <selection activeCell="R100" sqref="R100"/>
    </sheetView>
  </sheetViews>
  <sheetFormatPr defaultColWidth="9.140625" defaultRowHeight="15"/>
  <cols>
    <col min="1" max="1" width="8.140625" style="1" customWidth="1"/>
    <col min="2" max="2" width="30.140625" style="13" customWidth="1"/>
    <col min="3" max="3" width="29.85546875" style="13" customWidth="1"/>
    <col min="4" max="4" width="13.28515625" style="13" customWidth="1"/>
    <col min="5" max="5" width="12.28515625" style="13" customWidth="1"/>
    <col min="6" max="10" width="10.7109375" style="13" customWidth="1"/>
    <col min="11" max="13" width="14.42578125" style="7" customWidth="1"/>
    <col min="14" max="17" width="14.42578125" style="7" bestFit="1" customWidth="1"/>
    <col min="18" max="18" width="13.140625" style="7" customWidth="1"/>
    <col min="19" max="19" width="13.140625" style="63" customWidth="1"/>
    <col min="20" max="20" width="11.140625" style="13" customWidth="1"/>
    <col min="21" max="16384" width="9.140625" style="13"/>
  </cols>
  <sheetData>
    <row r="1" spans="1:77" s="6" customFormat="1">
      <c r="A1" s="1"/>
      <c r="B1" s="2" t="s">
        <v>0</v>
      </c>
      <c r="C1" s="91"/>
      <c r="D1" s="4" t="s">
        <v>1</v>
      </c>
      <c r="E1" s="5"/>
      <c r="K1" s="7"/>
      <c r="L1" s="7"/>
      <c r="M1" s="7"/>
      <c r="N1" s="7"/>
      <c r="O1" s="7"/>
      <c r="P1" s="7"/>
      <c r="Q1" s="7"/>
      <c r="R1" s="7"/>
      <c r="S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</row>
    <row r="2" spans="1:77" s="6" customFormat="1" ht="18.75" customHeight="1">
      <c r="A2" s="1"/>
      <c r="B2" s="70" t="s">
        <v>2</v>
      </c>
      <c r="C2" s="143"/>
      <c r="D2" s="51" t="s">
        <v>4</v>
      </c>
      <c r="E2" s="126"/>
      <c r="F2" s="12"/>
      <c r="K2" s="151"/>
      <c r="L2" s="7"/>
      <c r="M2" s="7"/>
      <c r="N2" s="7"/>
      <c r="O2" s="7"/>
      <c r="P2" s="7"/>
      <c r="Q2" s="7"/>
      <c r="R2" s="7"/>
      <c r="S2" s="8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</row>
    <row r="3" spans="1:77" s="6" customFormat="1">
      <c r="A3" s="1"/>
      <c r="B3" s="71" t="s">
        <v>5</v>
      </c>
      <c r="C3" s="143"/>
      <c r="D3" s="51" t="s">
        <v>95</v>
      </c>
      <c r="K3" s="7"/>
      <c r="L3" s="7"/>
      <c r="M3" s="7"/>
      <c r="N3" s="7"/>
      <c r="O3" s="7"/>
      <c r="P3" s="7"/>
      <c r="Q3" s="7"/>
      <c r="R3" s="7"/>
      <c r="S3" s="8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77" s="6" customFormat="1">
      <c r="A4" s="1"/>
      <c r="B4" s="51" t="s">
        <v>6</v>
      </c>
      <c r="C4" s="3"/>
      <c r="D4" s="14" t="s">
        <v>96</v>
      </c>
      <c r="E4" s="129"/>
      <c r="K4" s="88"/>
      <c r="L4" s="15"/>
      <c r="M4" s="7"/>
      <c r="N4" s="7"/>
      <c r="O4" s="7"/>
      <c r="P4" s="7"/>
      <c r="Q4" s="7"/>
      <c r="R4" s="7"/>
      <c r="S4" s="16"/>
      <c r="T4" s="10"/>
      <c r="U4" s="10"/>
      <c r="V4" s="10"/>
      <c r="W4" s="10"/>
      <c r="X4" s="10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s="6" customFormat="1">
      <c r="A5" s="1"/>
      <c r="B5" s="51" t="s">
        <v>8</v>
      </c>
      <c r="C5" s="3"/>
      <c r="D5" s="14" t="s">
        <v>9</v>
      </c>
      <c r="K5" s="88"/>
      <c r="L5" s="15"/>
      <c r="M5" s="133"/>
      <c r="N5" s="7"/>
      <c r="O5" s="7"/>
      <c r="P5" s="7"/>
      <c r="Q5" s="7"/>
      <c r="R5" s="7"/>
      <c r="S5" s="16"/>
      <c r="T5" s="10"/>
      <c r="U5" s="10"/>
      <c r="V5" s="10"/>
      <c r="W5" s="10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77" s="6" customFormat="1">
      <c r="A6" s="1"/>
      <c r="B6" s="82" t="s">
        <v>10</v>
      </c>
      <c r="C6" s="83">
        <v>212100</v>
      </c>
      <c r="D6" s="14"/>
      <c r="K6" s="15"/>
      <c r="L6" s="15"/>
      <c r="M6" s="133"/>
      <c r="N6" s="7"/>
      <c r="O6" s="7"/>
      <c r="P6" s="7"/>
      <c r="Q6" s="7"/>
      <c r="R6" s="7"/>
      <c r="S6" s="16"/>
      <c r="T6" s="10"/>
      <c r="U6" s="10"/>
      <c r="V6" s="10"/>
      <c r="W6" s="10"/>
      <c r="X6" s="10"/>
      <c r="Y6" s="10"/>
      <c r="Z6" s="10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</row>
    <row r="7" spans="1:77" s="6" customFormat="1">
      <c r="A7" s="1"/>
      <c r="B7" s="51"/>
      <c r="C7" s="3"/>
      <c r="D7" s="14"/>
      <c r="K7" s="15"/>
      <c r="L7" s="15"/>
      <c r="M7" s="7"/>
      <c r="N7" s="7"/>
      <c r="O7" s="7"/>
      <c r="P7" s="7"/>
      <c r="Q7" s="7"/>
      <c r="R7" s="7"/>
      <c r="S7" s="16"/>
      <c r="T7" s="10"/>
      <c r="U7" s="10"/>
      <c r="V7" s="10"/>
      <c r="W7" s="10"/>
      <c r="X7" s="10"/>
      <c r="Y7" s="10"/>
      <c r="Z7" s="10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</row>
    <row r="8" spans="1:77" s="6" customFormat="1">
      <c r="A8" s="1"/>
      <c r="B8" s="51"/>
      <c r="C8" s="3"/>
      <c r="D8" s="14"/>
      <c r="K8" s="90"/>
      <c r="L8" s="15"/>
      <c r="M8" s="7"/>
      <c r="N8" s="7"/>
      <c r="O8" s="7"/>
      <c r="P8" s="7"/>
      <c r="Q8" s="7"/>
      <c r="R8" s="7"/>
      <c r="S8" s="16"/>
      <c r="T8" s="10"/>
      <c r="U8" s="10"/>
      <c r="V8" s="10"/>
      <c r="W8" s="10"/>
      <c r="X8" s="10"/>
      <c r="Y8" s="9"/>
      <c r="Z8" s="9"/>
      <c r="AA8" s="9"/>
      <c r="AB8" s="18" t="s">
        <v>13</v>
      </c>
      <c r="AC8" s="18" t="s">
        <v>14</v>
      </c>
      <c r="AD8" s="18" t="s">
        <v>15</v>
      </c>
      <c r="AE8" s="18" t="s">
        <v>16</v>
      </c>
      <c r="AF8" s="18" t="s">
        <v>17</v>
      </c>
      <c r="AG8" s="9"/>
      <c r="AH8" s="9"/>
      <c r="AI8" s="9"/>
      <c r="AJ8" s="9"/>
      <c r="AK8" s="9"/>
      <c r="AL8" s="9"/>
      <c r="AM8" s="9"/>
      <c r="AN8" s="9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</row>
    <row r="9" spans="1:77" s="6" customFormat="1">
      <c r="A9" s="1"/>
      <c r="C9" s="3"/>
      <c r="D9" s="15"/>
      <c r="K9" s="15"/>
      <c r="L9" s="15"/>
      <c r="M9" s="15"/>
      <c r="N9" s="15"/>
      <c r="O9" s="15"/>
      <c r="P9" s="15"/>
      <c r="Q9" s="15"/>
      <c r="R9" s="7"/>
      <c r="S9" s="9"/>
      <c r="T9" s="10"/>
      <c r="U9" s="10"/>
      <c r="V9" s="10"/>
      <c r="W9" s="9"/>
      <c r="X9" s="9"/>
      <c r="Y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</row>
    <row r="10" spans="1:77" s="10" customFormat="1">
      <c r="A10" s="17" t="s">
        <v>26</v>
      </c>
      <c r="B10" s="19" t="s">
        <v>27</v>
      </c>
      <c r="C10" s="18" t="s">
        <v>28</v>
      </c>
      <c r="D10" s="18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" t="s">
        <v>29</v>
      </c>
      <c r="K10" s="18" t="s">
        <v>13</v>
      </c>
      <c r="L10" s="18" t="s">
        <v>14</v>
      </c>
      <c r="M10" s="18" t="s">
        <v>15</v>
      </c>
      <c r="N10" s="18" t="s">
        <v>16</v>
      </c>
      <c r="O10" s="18" t="s">
        <v>17</v>
      </c>
      <c r="P10" s="18" t="s">
        <v>30</v>
      </c>
      <c r="Q10" s="18" t="s">
        <v>31</v>
      </c>
      <c r="R10" s="20" t="s">
        <v>32</v>
      </c>
      <c r="S10" s="22" t="s">
        <v>98</v>
      </c>
      <c r="T10" s="22" t="s">
        <v>99</v>
      </c>
      <c r="U10" s="22" t="s">
        <v>100</v>
      </c>
      <c r="V10" s="22" t="s">
        <v>101</v>
      </c>
      <c r="W10" s="22" t="s">
        <v>102</v>
      </c>
      <c r="X10" s="22" t="s">
        <v>103</v>
      </c>
      <c r="Y10" s="22" t="s">
        <v>104</v>
      </c>
      <c r="Z10" s="22" t="s">
        <v>143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77" s="10" customFormat="1">
      <c r="A11" s="17" t="s">
        <v>41</v>
      </c>
      <c r="D11" s="18" t="s">
        <v>13</v>
      </c>
      <c r="E11" s="18" t="s">
        <v>14</v>
      </c>
      <c r="F11" s="18" t="s">
        <v>15</v>
      </c>
      <c r="G11" s="18" t="s">
        <v>16</v>
      </c>
      <c r="H11" s="18" t="s">
        <v>17</v>
      </c>
      <c r="I11" s="18" t="s">
        <v>30</v>
      </c>
      <c r="J11" s="18" t="s">
        <v>31</v>
      </c>
      <c r="K11" s="35" t="s">
        <v>145</v>
      </c>
      <c r="L11" s="35" t="s">
        <v>146</v>
      </c>
      <c r="M11" s="35" t="s">
        <v>147</v>
      </c>
      <c r="N11" s="35" t="s">
        <v>148</v>
      </c>
      <c r="O11" s="35" t="s">
        <v>149</v>
      </c>
      <c r="P11" s="35" t="s">
        <v>150</v>
      </c>
      <c r="Q11" s="35" t="s">
        <v>151</v>
      </c>
      <c r="R11" s="7"/>
      <c r="S11" s="16" t="s">
        <v>42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77" s="6" customFormat="1" ht="17.25" customHeight="1">
      <c r="A12" s="1"/>
      <c r="C12" s="3"/>
      <c r="D12" s="18"/>
      <c r="E12" s="18"/>
      <c r="F12" s="18"/>
      <c r="G12" s="18"/>
      <c r="H12" s="18"/>
      <c r="I12" s="18"/>
      <c r="J12" s="18"/>
      <c r="K12" s="7"/>
      <c r="L12" s="7"/>
      <c r="M12" s="7"/>
      <c r="N12" s="7"/>
      <c r="O12" s="7"/>
      <c r="P12" s="7"/>
      <c r="Q12" s="7"/>
      <c r="R12" s="7"/>
      <c r="S12" s="16"/>
      <c r="T12" s="10"/>
      <c r="U12" s="10"/>
      <c r="V12" s="10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</row>
    <row r="13" spans="1:77" s="6" customFormat="1" ht="15.75" customHeight="1">
      <c r="A13" s="113">
        <v>5010</v>
      </c>
      <c r="B13" s="139"/>
      <c r="C13" s="33"/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7">
        <f t="shared" ref="K13" si="0">ROUND((SUM(D13*T13)*$D$108/12+SUM(D13*U13)*$D$109/12),0)</f>
        <v>0</v>
      </c>
      <c r="L13" s="27">
        <f t="shared" ref="L13" si="1">ROUND((SUM(E13*U13)*$D$108/12+SUM(E13*V13)*$D$109/12),0)</f>
        <v>0</v>
      </c>
      <c r="M13" s="27">
        <f t="shared" ref="M13" si="2">ROUND((SUM(F13*V13)*$D$108/12+SUM(F13*W13)*$D$109/12),0)</f>
        <v>0</v>
      </c>
      <c r="N13" s="27">
        <f t="shared" ref="N13" si="3">ROUND((SUM(G13*W13)*$D$108/12+SUM(G13*X13)*$D$109/12),0)</f>
        <v>0</v>
      </c>
      <c r="O13" s="27">
        <f t="shared" ref="O13" si="4">ROUND((SUM(H13*X13)*$D$108/12+SUM(H13*Y13)*$D$109/12),0)</f>
        <v>0</v>
      </c>
      <c r="P13" s="27">
        <f t="shared" ref="P13" si="5">ROUND((SUM(I13*Y13)*$D$108/12+SUM(I13*Z13)*$D$109/12),0)</f>
        <v>0</v>
      </c>
      <c r="Q13" s="27">
        <f t="shared" ref="Q13" si="6">ROUND((SUM(J13*Z13)*$D$108/12+SUM(J13*AA13)*$D$109/12),0)</f>
        <v>0</v>
      </c>
      <c r="R13" s="7">
        <f>SUM(K13:Q13)</f>
        <v>0</v>
      </c>
      <c r="S13" s="29">
        <v>212100</v>
      </c>
      <c r="T13" s="30">
        <f t="shared" ref="T13:AA20" si="7">IF(S13*$D$113&gt;$C$6,$C$6,S13*$D$113)</f>
        <v>212100</v>
      </c>
      <c r="U13" s="30">
        <f t="shared" si="7"/>
        <v>212100</v>
      </c>
      <c r="V13" s="30">
        <f t="shared" si="7"/>
        <v>212100</v>
      </c>
      <c r="W13" s="30">
        <f t="shared" si="7"/>
        <v>212100</v>
      </c>
      <c r="X13" s="30">
        <f t="shared" si="7"/>
        <v>212100</v>
      </c>
      <c r="Y13" s="30">
        <f t="shared" si="7"/>
        <v>212100</v>
      </c>
      <c r="Z13" s="30">
        <f t="shared" si="7"/>
        <v>212100</v>
      </c>
      <c r="AA13" s="30">
        <f t="shared" si="7"/>
        <v>212100</v>
      </c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s="6" customFormat="1" ht="13.5" customHeight="1">
      <c r="A14" s="113">
        <v>5010</v>
      </c>
      <c r="B14" s="140"/>
      <c r="C14" s="33"/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7">
        <f t="shared" ref="K14:M21" si="8">ROUND((SUM(D14*S14)*$D$108/12+SUM(D14*T14)*$D$109/12),0)</f>
        <v>0</v>
      </c>
      <c r="L14" s="27">
        <f t="shared" ref="L14:L17" si="9">ROUND((SUM(E14*T14)*$D$108/12+SUM(E14*U14)*$D$109/12),0)</f>
        <v>0</v>
      </c>
      <c r="M14" s="27">
        <f t="shared" ref="M14:M17" si="10">ROUND((SUM(F14*U14)*$D$108/12+SUM(F14*V14)*$D$109/12),0)</f>
        <v>0</v>
      </c>
      <c r="N14" s="27">
        <f t="shared" ref="N14:N17" si="11">ROUND((SUM(G14*V14)*$D$108/12+SUM(G14*W14)*$D$109/12),0)</f>
        <v>0</v>
      </c>
      <c r="O14" s="27">
        <f t="shared" ref="O14:O17" si="12">ROUND((SUM(H14*W14)*$D$108/12+SUM(H14*X14)*$D$109/12),0)</f>
        <v>0</v>
      </c>
      <c r="P14" s="27">
        <f t="shared" ref="P14:P17" si="13">ROUND((SUM(I14*X14)*$D$108/12+SUM(I14*Y14)*$D$109/12),0)</f>
        <v>0</v>
      </c>
      <c r="Q14" s="27">
        <f t="shared" ref="Q14:Q17" si="14">ROUND((SUM(J14*Y14)*$D$108/12+SUM(J14*Z14)*$D$109/12),0)</f>
        <v>0</v>
      </c>
      <c r="R14" s="7">
        <f t="shared" ref="R14:R22" si="15">SUM(K14:Q14)</f>
        <v>0</v>
      </c>
      <c r="S14" s="29">
        <v>0</v>
      </c>
      <c r="T14" s="30">
        <f t="shared" si="7"/>
        <v>0</v>
      </c>
      <c r="U14" s="30">
        <f>S14</f>
        <v>0</v>
      </c>
      <c r="V14" s="30">
        <f t="shared" ref="V14:AA14" si="16">T14</f>
        <v>0</v>
      </c>
      <c r="W14" s="30">
        <f t="shared" si="16"/>
        <v>0</v>
      </c>
      <c r="X14" s="30">
        <f t="shared" si="16"/>
        <v>0</v>
      </c>
      <c r="Y14" s="30">
        <f t="shared" si="16"/>
        <v>0</v>
      </c>
      <c r="Z14" s="30">
        <f t="shared" si="16"/>
        <v>0</v>
      </c>
      <c r="AA14" s="30">
        <f t="shared" si="16"/>
        <v>0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</row>
    <row r="15" spans="1:77" s="6" customFormat="1" ht="13.5" customHeight="1">
      <c r="A15" s="113">
        <v>5100</v>
      </c>
      <c r="B15" s="141"/>
      <c r="C15" s="33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7">
        <f t="shared" si="8"/>
        <v>0</v>
      </c>
      <c r="L15" s="27">
        <f t="shared" si="9"/>
        <v>0</v>
      </c>
      <c r="M15" s="27">
        <f t="shared" si="10"/>
        <v>0</v>
      </c>
      <c r="N15" s="27">
        <f t="shared" si="11"/>
        <v>0</v>
      </c>
      <c r="O15" s="27">
        <f t="shared" si="12"/>
        <v>0</v>
      </c>
      <c r="P15" s="27">
        <f t="shared" si="13"/>
        <v>0</v>
      </c>
      <c r="Q15" s="27">
        <f t="shared" si="14"/>
        <v>0</v>
      </c>
      <c r="R15" s="7">
        <f t="shared" si="15"/>
        <v>0</v>
      </c>
      <c r="S15" s="29">
        <v>0</v>
      </c>
      <c r="T15" s="30">
        <f t="shared" si="7"/>
        <v>0</v>
      </c>
      <c r="U15" s="30">
        <f t="shared" ref="U15" si="17">IF(T15*$D$113&gt;$C$6,$C$6,T15*$D$113)</f>
        <v>0</v>
      </c>
      <c r="V15" s="30">
        <f t="shared" ref="V15" si="18">IF(U15*$D$113&gt;$C$6,$C$6,U15*$D$113)</f>
        <v>0</v>
      </c>
      <c r="W15" s="30">
        <f t="shared" ref="W15" si="19">IF(V15*$D$113&gt;$C$6,$C$6,V15*$D$113)</f>
        <v>0</v>
      </c>
      <c r="X15" s="30">
        <f t="shared" ref="X14:X15" si="20">IF(W15*$D$113&gt;$C$6,$C$6,W15*$D$113)</f>
        <v>0</v>
      </c>
      <c r="Y15" s="30">
        <f t="shared" ref="Y14:Y15" si="21">IF(X15*$D$113&gt;$C$6,$C$6,X15*$D$113)</f>
        <v>0</v>
      </c>
      <c r="Z15" s="30">
        <f t="shared" ref="Z14:Z15" si="22">IF(Y15*$D$113&gt;$C$6,$C$6,Y15*$D$113)</f>
        <v>0</v>
      </c>
      <c r="AA15" s="30">
        <f t="shared" ref="AA14:AA15" si="23">IF(Z15*$D$113&gt;$C$6,$C$6,Z15*$D$113)</f>
        <v>0</v>
      </c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</row>
    <row r="16" spans="1:77" s="6" customFormat="1" ht="13.5" customHeight="1">
      <c r="A16" s="113">
        <v>5100</v>
      </c>
      <c r="B16" s="142"/>
      <c r="C16" s="33"/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7">
        <f t="shared" si="8"/>
        <v>0</v>
      </c>
      <c r="L16" s="27">
        <f t="shared" si="9"/>
        <v>0</v>
      </c>
      <c r="M16" s="27">
        <f t="shared" si="10"/>
        <v>0</v>
      </c>
      <c r="N16" s="27">
        <f t="shared" si="11"/>
        <v>0</v>
      </c>
      <c r="O16" s="27">
        <f t="shared" si="12"/>
        <v>0</v>
      </c>
      <c r="P16" s="27">
        <f t="shared" si="13"/>
        <v>0</v>
      </c>
      <c r="Q16" s="27">
        <f t="shared" si="14"/>
        <v>0</v>
      </c>
      <c r="R16" s="7">
        <f t="shared" si="15"/>
        <v>0</v>
      </c>
      <c r="S16" s="29">
        <v>0</v>
      </c>
      <c r="T16" s="30">
        <f t="shared" si="7"/>
        <v>0</v>
      </c>
      <c r="U16" s="30">
        <f>S16</f>
        <v>0</v>
      </c>
      <c r="V16" s="30">
        <f t="shared" ref="V16:AA17" si="24">T16</f>
        <v>0</v>
      </c>
      <c r="W16" s="30">
        <f t="shared" si="24"/>
        <v>0</v>
      </c>
      <c r="X16" s="30">
        <f t="shared" si="24"/>
        <v>0</v>
      </c>
      <c r="Y16" s="30">
        <f t="shared" si="24"/>
        <v>0</v>
      </c>
      <c r="Z16" s="30">
        <f t="shared" si="24"/>
        <v>0</v>
      </c>
      <c r="AA16" s="30">
        <f t="shared" si="24"/>
        <v>0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</row>
    <row r="17" spans="1:77" s="6" customFormat="1" ht="14.25" customHeight="1">
      <c r="A17" s="114">
        <v>5100</v>
      </c>
      <c r="B17" s="32"/>
      <c r="C17" s="33"/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7">
        <f t="shared" si="8"/>
        <v>0</v>
      </c>
      <c r="L17" s="27">
        <f t="shared" si="9"/>
        <v>0</v>
      </c>
      <c r="M17" s="27">
        <f t="shared" si="10"/>
        <v>0</v>
      </c>
      <c r="N17" s="27">
        <f t="shared" si="11"/>
        <v>0</v>
      </c>
      <c r="O17" s="27">
        <f t="shared" si="12"/>
        <v>0</v>
      </c>
      <c r="P17" s="27">
        <f t="shared" si="13"/>
        <v>0</v>
      </c>
      <c r="Q17" s="27">
        <f t="shared" si="14"/>
        <v>0</v>
      </c>
      <c r="R17" s="7">
        <f t="shared" si="15"/>
        <v>0</v>
      </c>
      <c r="S17" s="29">
        <v>0</v>
      </c>
      <c r="T17" s="30">
        <f t="shared" si="7"/>
        <v>0</v>
      </c>
      <c r="U17" s="30">
        <f>S17</f>
        <v>0</v>
      </c>
      <c r="V17" s="30">
        <f t="shared" si="24"/>
        <v>0</v>
      </c>
      <c r="W17" s="30">
        <f t="shared" si="24"/>
        <v>0</v>
      </c>
      <c r="X17" s="30">
        <f t="shared" si="24"/>
        <v>0</v>
      </c>
      <c r="Y17" s="30">
        <f t="shared" si="24"/>
        <v>0</v>
      </c>
      <c r="Z17" s="30">
        <f t="shared" si="24"/>
        <v>0</v>
      </c>
      <c r="AA17" s="30">
        <f t="shared" si="24"/>
        <v>0</v>
      </c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</row>
    <row r="18" spans="1:77" s="6" customFormat="1" ht="14.25" customHeight="1">
      <c r="A18" s="114"/>
      <c r="B18" s="32"/>
      <c r="C18" s="33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7">
        <f t="shared" si="8"/>
        <v>0</v>
      </c>
      <c r="L18" s="27">
        <f t="shared" si="8"/>
        <v>0</v>
      </c>
      <c r="M18" s="27">
        <f t="shared" si="8"/>
        <v>0</v>
      </c>
      <c r="N18" s="27">
        <f t="shared" ref="N18:N21" si="25">ROUND((SUM(G18*V18)*$D$108/12+SUM(G18*W18)*$D$109/12),0)</f>
        <v>0</v>
      </c>
      <c r="O18" s="27">
        <f t="shared" ref="O18:P21" si="26">ROUND((SUM(H18*W18)*$D$108/12+SUM(H18*X18)*$D$109/12),0)</f>
        <v>0</v>
      </c>
      <c r="P18" s="27">
        <f t="shared" si="26"/>
        <v>0</v>
      </c>
      <c r="Q18" s="27">
        <f t="shared" ref="Q18:Q21" si="27">ROUND((SUM(J18*Y18)*$D$108/12+SUM(J18*Z18)*$D$109/12),0)</f>
        <v>0</v>
      </c>
      <c r="R18" s="7">
        <f t="shared" si="15"/>
        <v>0</v>
      </c>
      <c r="S18" s="29">
        <v>0</v>
      </c>
      <c r="T18" s="30">
        <f t="shared" si="7"/>
        <v>0</v>
      </c>
      <c r="U18" s="30">
        <f t="shared" ref="U18:Z18" si="28">T18*1.05</f>
        <v>0</v>
      </c>
      <c r="V18" s="30">
        <f t="shared" si="28"/>
        <v>0</v>
      </c>
      <c r="W18" s="30">
        <f t="shared" si="28"/>
        <v>0</v>
      </c>
      <c r="X18" s="30">
        <f t="shared" si="28"/>
        <v>0</v>
      </c>
      <c r="Y18" s="30">
        <f t="shared" si="28"/>
        <v>0</v>
      </c>
      <c r="Z18" s="30">
        <f t="shared" si="28"/>
        <v>0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s="6" customFormat="1" ht="13.5" customHeight="1">
      <c r="A19" s="114"/>
      <c r="B19" s="32"/>
      <c r="C19" s="33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7">
        <f t="shared" si="8"/>
        <v>0</v>
      </c>
      <c r="L19" s="27">
        <f t="shared" si="8"/>
        <v>0</v>
      </c>
      <c r="M19" s="27">
        <f t="shared" si="8"/>
        <v>0</v>
      </c>
      <c r="N19" s="27">
        <f t="shared" si="25"/>
        <v>0</v>
      </c>
      <c r="O19" s="27">
        <f t="shared" si="26"/>
        <v>0</v>
      </c>
      <c r="P19" s="27">
        <f t="shared" si="26"/>
        <v>0</v>
      </c>
      <c r="Q19" s="27">
        <f t="shared" si="27"/>
        <v>0</v>
      </c>
      <c r="R19" s="7">
        <f t="shared" si="15"/>
        <v>0</v>
      </c>
      <c r="S19" s="29">
        <v>0</v>
      </c>
      <c r="T19" s="30">
        <f t="shared" si="7"/>
        <v>0</v>
      </c>
      <c r="U19" s="30">
        <f t="shared" ref="U19:Z19" si="29">IF(T19*$D$113&gt;$C$6,$C$6,T19*$D$113)</f>
        <v>0</v>
      </c>
      <c r="V19" s="30">
        <f t="shared" si="29"/>
        <v>0</v>
      </c>
      <c r="W19" s="30">
        <f t="shared" si="29"/>
        <v>0</v>
      </c>
      <c r="X19" s="30">
        <f t="shared" si="29"/>
        <v>0</v>
      </c>
      <c r="Y19" s="30">
        <f t="shared" si="29"/>
        <v>0</v>
      </c>
      <c r="Z19" s="30">
        <f t="shared" si="29"/>
        <v>0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s="6" customFormat="1" ht="14.25" customHeight="1">
      <c r="A20" s="114"/>
      <c r="B20" s="32"/>
      <c r="C20" s="24"/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7">
        <f t="shared" si="8"/>
        <v>0</v>
      </c>
      <c r="L20" s="27">
        <f t="shared" si="8"/>
        <v>0</v>
      </c>
      <c r="M20" s="27">
        <f t="shared" si="8"/>
        <v>0</v>
      </c>
      <c r="N20" s="27">
        <f t="shared" si="25"/>
        <v>0</v>
      </c>
      <c r="O20" s="27">
        <f t="shared" si="26"/>
        <v>0</v>
      </c>
      <c r="P20" s="27">
        <f t="shared" si="26"/>
        <v>0</v>
      </c>
      <c r="Q20" s="27">
        <f t="shared" si="27"/>
        <v>0</v>
      </c>
      <c r="R20" s="7">
        <f t="shared" si="15"/>
        <v>0</v>
      </c>
      <c r="S20" s="29">
        <v>0</v>
      </c>
      <c r="T20" s="30">
        <f t="shared" si="7"/>
        <v>0</v>
      </c>
      <c r="U20" s="30">
        <f t="shared" ref="U20:Z20" si="30">T20*1.1</f>
        <v>0</v>
      </c>
      <c r="V20" s="30">
        <f t="shared" si="30"/>
        <v>0</v>
      </c>
      <c r="W20" s="30">
        <f t="shared" si="30"/>
        <v>0</v>
      </c>
      <c r="X20" s="30">
        <f t="shared" si="30"/>
        <v>0</v>
      </c>
      <c r="Y20" s="30">
        <f t="shared" si="30"/>
        <v>0</v>
      </c>
      <c r="Z20" s="30">
        <f t="shared" si="30"/>
        <v>0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</row>
    <row r="21" spans="1:77" s="6" customFormat="1" ht="13.5" customHeight="1">
      <c r="A21" s="114"/>
      <c r="B21" s="32"/>
      <c r="C21" s="24"/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7">
        <f t="shared" si="8"/>
        <v>0</v>
      </c>
      <c r="L21" s="27">
        <f t="shared" si="8"/>
        <v>0</v>
      </c>
      <c r="M21" s="27">
        <f t="shared" si="8"/>
        <v>0</v>
      </c>
      <c r="N21" s="27">
        <f t="shared" si="25"/>
        <v>0</v>
      </c>
      <c r="O21" s="27">
        <f t="shared" si="26"/>
        <v>0</v>
      </c>
      <c r="P21" s="27">
        <f t="shared" si="26"/>
        <v>0</v>
      </c>
      <c r="Q21" s="27">
        <f t="shared" si="27"/>
        <v>0</v>
      </c>
      <c r="R21" s="7">
        <f t="shared" si="15"/>
        <v>0</v>
      </c>
      <c r="S21" s="29">
        <v>0</v>
      </c>
      <c r="T21" s="30">
        <f>IF(S21*$D$113&gt;$C$6,$C$6,S21*$D$113)</f>
        <v>0</v>
      </c>
      <c r="U21" s="30">
        <f t="shared" ref="U21:Z22" si="31">IF(T21*$D$113&gt;$C$6,$C$6,T21*$D$113)</f>
        <v>0</v>
      </c>
      <c r="V21" s="30">
        <f t="shared" si="31"/>
        <v>0</v>
      </c>
      <c r="W21" s="30">
        <f t="shared" si="31"/>
        <v>0</v>
      </c>
      <c r="X21" s="30">
        <f t="shared" si="31"/>
        <v>0</v>
      </c>
      <c r="Y21" s="30">
        <f t="shared" si="31"/>
        <v>0</v>
      </c>
      <c r="Z21" s="30">
        <f t="shared" si="31"/>
        <v>0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</row>
    <row r="22" spans="1:77" s="6" customFormat="1" ht="15" customHeight="1">
      <c r="A22" s="114"/>
      <c r="B22" s="32"/>
      <c r="C22" s="24"/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7">
        <f t="shared" ref="K22:Q22" si="32">ROUND((SUM(D22*T22)*$D$108/12+SUM(D22*U22)*$D$109/12),0)</f>
        <v>0</v>
      </c>
      <c r="L22" s="27">
        <f t="shared" si="32"/>
        <v>0</v>
      </c>
      <c r="M22" s="27">
        <f t="shared" si="32"/>
        <v>0</v>
      </c>
      <c r="N22" s="27">
        <f t="shared" si="32"/>
        <v>0</v>
      </c>
      <c r="O22" s="27">
        <f t="shared" si="32"/>
        <v>0</v>
      </c>
      <c r="P22" s="27">
        <f t="shared" si="32"/>
        <v>0</v>
      </c>
      <c r="Q22" s="27">
        <f t="shared" si="32"/>
        <v>0</v>
      </c>
      <c r="R22" s="7">
        <f t="shared" si="15"/>
        <v>0</v>
      </c>
      <c r="S22" s="29">
        <v>0</v>
      </c>
      <c r="T22" s="30">
        <f>IF(S22*$D$113&gt;$C$6,$C$6,S22*$D$113)</f>
        <v>0</v>
      </c>
      <c r="U22" s="30">
        <f t="shared" si="31"/>
        <v>0</v>
      </c>
      <c r="V22" s="30">
        <f t="shared" si="31"/>
        <v>0</v>
      </c>
      <c r="W22" s="30">
        <f t="shared" si="31"/>
        <v>0</v>
      </c>
      <c r="X22" s="30">
        <f t="shared" si="31"/>
        <v>0</v>
      </c>
      <c r="Y22" s="30">
        <f t="shared" si="31"/>
        <v>0</v>
      </c>
      <c r="Z22" s="30">
        <f t="shared" si="31"/>
        <v>0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</row>
    <row r="23" spans="1:77" s="6" customFormat="1">
      <c r="A23" s="114"/>
      <c r="C23" s="3"/>
      <c r="D23" s="26"/>
      <c r="E23" s="26"/>
      <c r="F23" s="26"/>
      <c r="G23" s="26"/>
      <c r="H23" s="26"/>
      <c r="I23" s="26"/>
      <c r="J23" s="25"/>
      <c r="K23" s="7"/>
      <c r="L23" s="7"/>
      <c r="M23" s="7"/>
      <c r="N23" s="7"/>
      <c r="O23" s="7"/>
      <c r="P23" s="7"/>
      <c r="Q23" s="7"/>
      <c r="R23" s="7"/>
      <c r="S23" s="35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s="6" customFormat="1">
      <c r="A24" s="31"/>
      <c r="B24" s="3" t="s">
        <v>174</v>
      </c>
      <c r="C24" s="3"/>
      <c r="D24" s="26"/>
      <c r="E24" s="26"/>
      <c r="F24" s="26"/>
      <c r="G24" s="26"/>
      <c r="H24" s="26"/>
      <c r="I24" s="26"/>
      <c r="J24" s="26"/>
      <c r="K24" s="7">
        <f t="shared" ref="K24:M24" si="33">SUM(K13:K22)</f>
        <v>0</v>
      </c>
      <c r="L24" s="7">
        <f t="shared" si="33"/>
        <v>0</v>
      </c>
      <c r="M24" s="7">
        <f t="shared" si="33"/>
        <v>0</v>
      </c>
      <c r="N24" s="7">
        <f>SUM(N13:N22)</f>
        <v>0</v>
      </c>
      <c r="O24" s="7">
        <f t="shared" ref="O24:Q24" si="34">SUM(O13:O22)</f>
        <v>0</v>
      </c>
      <c r="P24" s="7">
        <f t="shared" si="34"/>
        <v>0</v>
      </c>
      <c r="Q24" s="7">
        <f t="shared" si="34"/>
        <v>0</v>
      </c>
      <c r="R24" s="7">
        <f>SUM(K24:Q24)</f>
        <v>0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s="6" customFormat="1">
      <c r="A25" s="31"/>
      <c r="B25" s="3"/>
      <c r="C25" s="3"/>
      <c r="D25" s="26"/>
      <c r="E25" s="26"/>
      <c r="F25" s="26"/>
      <c r="G25" s="26"/>
      <c r="H25" s="26"/>
      <c r="I25" s="26"/>
      <c r="J25" s="26"/>
      <c r="K25" s="7"/>
      <c r="L25" s="7"/>
      <c r="M25" s="7"/>
      <c r="N25" s="7"/>
      <c r="O25" s="7"/>
      <c r="P25" s="7"/>
      <c r="Q25" s="7"/>
      <c r="R25" s="7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s="6" customFormat="1">
      <c r="A26" s="31"/>
      <c r="B26" s="3"/>
      <c r="C26" s="3"/>
      <c r="D26" s="337">
        <v>0.17499999999999999</v>
      </c>
      <c r="E26" s="337">
        <v>0.17499999999999999</v>
      </c>
      <c r="F26" s="337">
        <v>0.17499999999999999</v>
      </c>
      <c r="G26" s="337">
        <v>0.17499999999999999</v>
      </c>
      <c r="H26" s="337">
        <v>0.17499999999999999</v>
      </c>
      <c r="I26" s="337">
        <v>0.17499999999999999</v>
      </c>
      <c r="J26" s="337">
        <v>0.17499999999999999</v>
      </c>
      <c r="K26" s="7"/>
      <c r="L26" s="7"/>
      <c r="M26" s="7"/>
      <c r="N26" s="341">
        <f>N14*G26</f>
        <v>0</v>
      </c>
      <c r="O26" s="341">
        <f t="shared" ref="O26:Q26" si="35">O14*H26</f>
        <v>0</v>
      </c>
      <c r="P26" s="341">
        <f t="shared" si="35"/>
        <v>0</v>
      </c>
      <c r="Q26" s="341">
        <f t="shared" si="35"/>
        <v>0</v>
      </c>
      <c r="R26" s="79">
        <f>SUM(K26:Q26)</f>
        <v>0</v>
      </c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</row>
    <row r="27" spans="1:77" s="75" customFormat="1">
      <c r="A27" s="74">
        <v>5190</v>
      </c>
      <c r="B27" s="96" t="s">
        <v>52</v>
      </c>
      <c r="C27" s="96"/>
      <c r="D27" s="182">
        <v>0.187</v>
      </c>
      <c r="E27" s="182">
        <v>0.187</v>
      </c>
      <c r="F27" s="182">
        <v>0.187</v>
      </c>
      <c r="G27" s="182">
        <v>0.187</v>
      </c>
      <c r="H27" s="182">
        <v>0.187</v>
      </c>
      <c r="I27" s="182">
        <v>0.187</v>
      </c>
      <c r="J27" s="182">
        <v>0.187</v>
      </c>
      <c r="K27" s="183">
        <f>K24*D27</f>
        <v>0</v>
      </c>
      <c r="L27" s="183">
        <f>L24*E27</f>
        <v>0</v>
      </c>
      <c r="M27" s="183">
        <f>M24*F27</f>
        <v>0</v>
      </c>
      <c r="N27" s="183">
        <f>N13*G27</f>
        <v>0</v>
      </c>
      <c r="O27" s="183">
        <f t="shared" ref="O27:Q27" si="36">O13*H27</f>
        <v>0</v>
      </c>
      <c r="P27" s="183">
        <f t="shared" si="36"/>
        <v>0</v>
      </c>
      <c r="Q27" s="183">
        <f t="shared" si="36"/>
        <v>0</v>
      </c>
      <c r="R27" s="79">
        <f>SUM(K27:Q27)</f>
        <v>0</v>
      </c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</row>
    <row r="28" spans="1:77" s="75" customFormat="1" ht="15.75" thickBot="1">
      <c r="A28" s="74">
        <v>5191</v>
      </c>
      <c r="B28" s="96" t="s">
        <v>190</v>
      </c>
      <c r="C28" s="96"/>
      <c r="D28" s="182">
        <v>0.28100000000000003</v>
      </c>
      <c r="E28" s="182">
        <v>0.28100000000000003</v>
      </c>
      <c r="F28" s="182">
        <v>0.28100000000000003</v>
      </c>
      <c r="G28" s="182">
        <v>0.28100000000000003</v>
      </c>
      <c r="H28" s="182">
        <v>0.28100000000000003</v>
      </c>
      <c r="I28" s="182">
        <v>0.28100000000000003</v>
      </c>
      <c r="J28" s="182">
        <v>0.28100000000000003</v>
      </c>
      <c r="K28" s="301">
        <v>0</v>
      </c>
      <c r="L28" s="301">
        <v>0</v>
      </c>
      <c r="M28" s="301">
        <v>0</v>
      </c>
      <c r="N28" s="301">
        <f>(N16+N17)*G28</f>
        <v>0</v>
      </c>
      <c r="O28" s="301">
        <f t="shared" ref="O28" si="37">(O16+O17)*H28</f>
        <v>0</v>
      </c>
      <c r="P28" s="301">
        <f>(P15+P16+P17)*I28</f>
        <v>0</v>
      </c>
      <c r="Q28" s="301">
        <f>(Q15+Q16+Q17)*J28</f>
        <v>0</v>
      </c>
      <c r="R28" s="79">
        <f>SUM(K28:Q28)</f>
        <v>0</v>
      </c>
      <c r="S28" s="302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</row>
    <row r="29" spans="1:77" s="51" customFormat="1">
      <c r="A29" s="31"/>
      <c r="B29" s="45" t="s">
        <v>191</v>
      </c>
      <c r="C29" s="45"/>
      <c r="D29" s="46"/>
      <c r="E29" s="46"/>
      <c r="F29" s="46"/>
      <c r="G29" s="46"/>
      <c r="H29" s="46"/>
      <c r="I29" s="46"/>
      <c r="J29" s="46"/>
      <c r="K29" s="47">
        <f t="shared" ref="K29:Q29" si="38">SUM(K24:K28)</f>
        <v>0</v>
      </c>
      <c r="L29" s="47">
        <f t="shared" si="38"/>
        <v>0</v>
      </c>
      <c r="M29" s="47">
        <f t="shared" si="38"/>
        <v>0</v>
      </c>
      <c r="N29" s="47">
        <f t="shared" si="38"/>
        <v>0</v>
      </c>
      <c r="O29" s="47">
        <f t="shared" si="38"/>
        <v>0</v>
      </c>
      <c r="P29" s="47">
        <f t="shared" si="38"/>
        <v>0</v>
      </c>
      <c r="Q29" s="47">
        <f t="shared" si="38"/>
        <v>0</v>
      </c>
      <c r="R29" s="48">
        <f>SUM(K29:O29)</f>
        <v>0</v>
      </c>
      <c r="S29" s="399" t="s">
        <v>117</v>
      </c>
      <c r="T29" s="400"/>
      <c r="U29" s="400"/>
      <c r="V29" s="400"/>
      <c r="W29" s="400"/>
      <c r="X29" s="401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</row>
    <row r="30" spans="1:77" s="6" customFormat="1">
      <c r="A30" s="31"/>
      <c r="B30" s="3"/>
      <c r="C30" s="3"/>
      <c r="D30" s="26"/>
      <c r="E30" s="26"/>
      <c r="F30" s="26"/>
      <c r="G30" s="26"/>
      <c r="H30" s="26"/>
      <c r="I30" s="26"/>
      <c r="J30" s="26"/>
      <c r="K30" s="7"/>
      <c r="L30" s="7"/>
      <c r="M30" s="7"/>
      <c r="N30" s="7"/>
      <c r="O30" s="7"/>
      <c r="P30" s="7"/>
      <c r="Q30" s="7"/>
      <c r="R30" s="7"/>
      <c r="S30" s="101"/>
      <c r="T30" s="102" t="s">
        <v>97</v>
      </c>
      <c r="U30" s="102" t="s">
        <v>98</v>
      </c>
      <c r="V30" s="102" t="s">
        <v>99</v>
      </c>
      <c r="W30" s="102" t="s">
        <v>100</v>
      </c>
      <c r="X30" s="102" t="s">
        <v>101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</row>
    <row r="31" spans="1:77" s="6" customFormat="1">
      <c r="A31" s="31"/>
      <c r="B31" s="3"/>
      <c r="C31" s="3"/>
      <c r="D31" s="26"/>
      <c r="E31" s="26"/>
      <c r="F31" s="26"/>
      <c r="G31" s="26"/>
      <c r="H31" s="26"/>
      <c r="I31" s="26"/>
      <c r="J31" s="26"/>
      <c r="K31" s="7"/>
      <c r="L31" s="7"/>
      <c r="M31" s="7"/>
      <c r="N31" s="7"/>
      <c r="O31" s="7"/>
      <c r="P31" s="7"/>
      <c r="Q31" s="7"/>
      <c r="R31" s="7"/>
      <c r="S31" s="106">
        <f t="shared" ref="S31:S40" si="39">+B13</f>
        <v>0</v>
      </c>
      <c r="T31" s="104">
        <f t="shared" ref="T31:X40" si="40">(S13/12*$D$110)+(T13/12*$D$111)</f>
        <v>212100</v>
      </c>
      <c r="U31" s="104">
        <f t="shared" si="40"/>
        <v>212100</v>
      </c>
      <c r="V31" s="104">
        <f t="shared" si="40"/>
        <v>212100</v>
      </c>
      <c r="W31" s="104">
        <f t="shared" si="40"/>
        <v>212100</v>
      </c>
      <c r="X31" s="105">
        <f t="shared" si="40"/>
        <v>212100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</row>
    <row r="32" spans="1:77" s="6" customFormat="1" ht="15.75" customHeight="1">
      <c r="A32" s="31"/>
      <c r="B32" s="19" t="s">
        <v>55</v>
      </c>
      <c r="C32" s="3"/>
      <c r="D32" s="26"/>
      <c r="E32" s="26"/>
      <c r="F32" s="26"/>
      <c r="G32" s="26"/>
      <c r="H32" s="26"/>
      <c r="I32" s="26"/>
      <c r="J32" s="26"/>
      <c r="K32" s="7"/>
      <c r="L32" s="7"/>
      <c r="M32" s="7"/>
      <c r="N32" s="7"/>
      <c r="O32" s="7"/>
      <c r="P32" s="7"/>
      <c r="Q32" s="7"/>
      <c r="R32" s="7"/>
      <c r="S32" s="106">
        <f t="shared" si="39"/>
        <v>0</v>
      </c>
      <c r="T32" s="104">
        <f t="shared" si="40"/>
        <v>0</v>
      </c>
      <c r="U32" s="104">
        <f t="shared" si="40"/>
        <v>0</v>
      </c>
      <c r="V32" s="104">
        <f t="shared" si="40"/>
        <v>0</v>
      </c>
      <c r="W32" s="104">
        <f t="shared" si="40"/>
        <v>0</v>
      </c>
      <c r="X32" s="105">
        <f t="shared" si="40"/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</row>
    <row r="33" spans="1:77" s="6" customFormat="1" ht="14.25" customHeight="1">
      <c r="A33" s="31"/>
      <c r="B33" s="19"/>
      <c r="C33" s="3"/>
      <c r="D33" s="26"/>
      <c r="E33" s="26"/>
      <c r="F33" s="26"/>
      <c r="G33" s="26"/>
      <c r="H33" s="26"/>
      <c r="I33" s="26"/>
      <c r="J33" s="26"/>
      <c r="K33" s="7"/>
      <c r="L33" s="7"/>
      <c r="M33" s="7"/>
      <c r="N33" s="7"/>
      <c r="O33" s="7"/>
      <c r="P33" s="7"/>
      <c r="Q33" s="7"/>
      <c r="R33" s="7"/>
      <c r="S33" s="106">
        <f t="shared" si="39"/>
        <v>0</v>
      </c>
      <c r="T33" s="104">
        <f t="shared" si="40"/>
        <v>0</v>
      </c>
      <c r="U33" s="104">
        <f t="shared" si="40"/>
        <v>0</v>
      </c>
      <c r="V33" s="104">
        <f t="shared" si="40"/>
        <v>0</v>
      </c>
      <c r="W33" s="104">
        <f t="shared" si="40"/>
        <v>0</v>
      </c>
      <c r="X33" s="105">
        <f t="shared" si="40"/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</row>
    <row r="34" spans="1:77" s="6" customFormat="1" ht="14.25" customHeight="1">
      <c r="A34" s="31"/>
      <c r="B34" s="45" t="s">
        <v>56</v>
      </c>
      <c r="C34" s="3"/>
      <c r="D34" s="26"/>
      <c r="E34" s="26"/>
      <c r="F34" s="26"/>
      <c r="G34" s="26"/>
      <c r="H34" s="26"/>
      <c r="I34" s="26"/>
      <c r="J34" s="26"/>
      <c r="K34" s="7"/>
      <c r="L34" s="7"/>
      <c r="M34" s="7"/>
      <c r="N34" s="7"/>
      <c r="O34" s="7"/>
      <c r="P34" s="7"/>
      <c r="Q34" s="7"/>
      <c r="R34" s="7"/>
      <c r="S34" s="106">
        <f t="shared" si="39"/>
        <v>0</v>
      </c>
      <c r="T34" s="104">
        <f t="shared" si="40"/>
        <v>0</v>
      </c>
      <c r="U34" s="104">
        <f t="shared" si="40"/>
        <v>0</v>
      </c>
      <c r="V34" s="104">
        <f t="shared" si="40"/>
        <v>0</v>
      </c>
      <c r="W34" s="104">
        <f t="shared" si="40"/>
        <v>0</v>
      </c>
      <c r="X34" s="105">
        <f t="shared" si="40"/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</row>
    <row r="35" spans="1:77" s="6" customFormat="1" ht="14.25" customHeight="1">
      <c r="A35" s="31">
        <v>5319</v>
      </c>
      <c r="B35" s="52"/>
      <c r="C35" s="151"/>
      <c r="D35" s="26"/>
      <c r="E35" s="26"/>
      <c r="F35" s="26"/>
      <c r="G35" s="26"/>
      <c r="H35" s="26"/>
      <c r="I35" s="26"/>
      <c r="J35" s="26"/>
      <c r="K35" s="110">
        <v>0</v>
      </c>
      <c r="L35" s="58">
        <v>0</v>
      </c>
      <c r="M35" s="58">
        <f t="shared" ref="M35:Q36" si="41">ROUND(L35*$D$113,0)</f>
        <v>0</v>
      </c>
      <c r="N35" s="58">
        <f t="shared" si="41"/>
        <v>0</v>
      </c>
      <c r="O35" s="58">
        <f t="shared" si="41"/>
        <v>0</v>
      </c>
      <c r="P35" s="58">
        <f t="shared" si="41"/>
        <v>0</v>
      </c>
      <c r="Q35" s="58">
        <f t="shared" si="41"/>
        <v>0</v>
      </c>
      <c r="R35" s="7">
        <f>SUM(K35:Q35)</f>
        <v>0</v>
      </c>
      <c r="S35" s="106">
        <f t="shared" si="39"/>
        <v>0</v>
      </c>
      <c r="T35" s="104">
        <f t="shared" si="40"/>
        <v>0</v>
      </c>
      <c r="U35" s="104">
        <f t="shared" si="40"/>
        <v>0</v>
      </c>
      <c r="V35" s="104">
        <f t="shared" si="40"/>
        <v>0</v>
      </c>
      <c r="W35" s="104">
        <f t="shared" si="40"/>
        <v>0</v>
      </c>
      <c r="X35" s="105">
        <f t="shared" si="40"/>
        <v>0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</row>
    <row r="36" spans="1:77" s="6" customFormat="1" ht="14.25" customHeight="1">
      <c r="A36" s="31"/>
      <c r="B36" s="52"/>
      <c r="C36" s="151"/>
      <c r="D36" s="26"/>
      <c r="E36" s="26"/>
      <c r="F36" s="26"/>
      <c r="G36" s="26"/>
      <c r="H36" s="26"/>
      <c r="I36" s="26"/>
      <c r="J36" s="26"/>
      <c r="K36" s="110">
        <v>0</v>
      </c>
      <c r="L36" s="58">
        <v>0</v>
      </c>
      <c r="M36" s="58">
        <f t="shared" si="41"/>
        <v>0</v>
      </c>
      <c r="N36" s="58">
        <f t="shared" si="41"/>
        <v>0</v>
      </c>
      <c r="O36" s="58">
        <f t="shared" si="41"/>
        <v>0</v>
      </c>
      <c r="P36" s="58">
        <f t="shared" si="41"/>
        <v>0</v>
      </c>
      <c r="Q36" s="58">
        <f t="shared" si="41"/>
        <v>0</v>
      </c>
      <c r="R36" s="7">
        <f>SUM(K36:Q36)</f>
        <v>0</v>
      </c>
      <c r="S36" s="106">
        <f t="shared" si="39"/>
        <v>0</v>
      </c>
      <c r="T36" s="104">
        <f t="shared" si="40"/>
        <v>0</v>
      </c>
      <c r="U36" s="104">
        <f t="shared" si="40"/>
        <v>0</v>
      </c>
      <c r="V36" s="104">
        <f t="shared" si="40"/>
        <v>0</v>
      </c>
      <c r="W36" s="104">
        <f t="shared" si="40"/>
        <v>0</v>
      </c>
      <c r="X36" s="105">
        <f t="shared" si="40"/>
        <v>0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</row>
    <row r="37" spans="1:77" s="51" customFormat="1" ht="14.25" customHeight="1">
      <c r="A37" s="31"/>
      <c r="B37" s="45" t="s">
        <v>192</v>
      </c>
      <c r="C37" s="45"/>
      <c r="D37" s="46"/>
      <c r="E37" s="46"/>
      <c r="F37" s="46"/>
      <c r="G37" s="46"/>
      <c r="H37" s="46"/>
      <c r="I37" s="46"/>
      <c r="J37" s="46"/>
      <c r="K37" s="48">
        <f t="shared" ref="K37:Q37" si="42">SUM(K34:K36)</f>
        <v>0</v>
      </c>
      <c r="L37" s="48">
        <f t="shared" si="42"/>
        <v>0</v>
      </c>
      <c r="M37" s="48">
        <f t="shared" si="42"/>
        <v>0</v>
      </c>
      <c r="N37" s="48">
        <f t="shared" si="42"/>
        <v>0</v>
      </c>
      <c r="O37" s="48">
        <f t="shared" si="42"/>
        <v>0</v>
      </c>
      <c r="P37" s="48">
        <f t="shared" si="42"/>
        <v>0</v>
      </c>
      <c r="Q37" s="48">
        <f t="shared" si="42"/>
        <v>0</v>
      </c>
      <c r="R37" s="48">
        <f>SUM(K37:Q37)</f>
        <v>0</v>
      </c>
      <c r="S37" s="106">
        <f t="shared" si="39"/>
        <v>0</v>
      </c>
      <c r="T37" s="104">
        <f t="shared" si="40"/>
        <v>0</v>
      </c>
      <c r="U37" s="104">
        <f t="shared" si="40"/>
        <v>0</v>
      </c>
      <c r="V37" s="104">
        <f t="shared" si="40"/>
        <v>0</v>
      </c>
      <c r="W37" s="104">
        <f t="shared" si="40"/>
        <v>0</v>
      </c>
      <c r="X37" s="105">
        <f t="shared" si="40"/>
        <v>0</v>
      </c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</row>
    <row r="38" spans="1:77" s="51" customFormat="1" ht="14.25" customHeight="1">
      <c r="A38" s="31"/>
      <c r="B38" s="45"/>
      <c r="C38" s="45"/>
      <c r="D38" s="46"/>
      <c r="E38" s="46"/>
      <c r="F38" s="46"/>
      <c r="G38" s="46"/>
      <c r="H38" s="46"/>
      <c r="I38" s="46"/>
      <c r="J38" s="46"/>
      <c r="K38" s="55"/>
      <c r="L38" s="55"/>
      <c r="M38" s="55"/>
      <c r="N38" s="55"/>
      <c r="O38" s="55"/>
      <c r="P38" s="55"/>
      <c r="Q38" s="55"/>
      <c r="R38" s="55"/>
      <c r="S38" s="106">
        <f t="shared" si="39"/>
        <v>0</v>
      </c>
      <c r="T38" s="104">
        <f t="shared" si="40"/>
        <v>0</v>
      </c>
      <c r="U38" s="104">
        <f t="shared" si="40"/>
        <v>0</v>
      </c>
      <c r="V38" s="104">
        <f t="shared" si="40"/>
        <v>0</v>
      </c>
      <c r="W38" s="104">
        <f t="shared" si="40"/>
        <v>0</v>
      </c>
      <c r="X38" s="105">
        <f t="shared" si="40"/>
        <v>0</v>
      </c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</row>
    <row r="39" spans="1:77" s="6" customFormat="1" ht="14.25" customHeight="1">
      <c r="A39" s="31"/>
      <c r="B39" s="45" t="s">
        <v>63</v>
      </c>
      <c r="C39" s="3"/>
      <c r="D39" s="26"/>
      <c r="E39" s="26"/>
      <c r="F39" s="26"/>
      <c r="G39" s="26"/>
      <c r="H39" s="26"/>
      <c r="I39" s="26"/>
      <c r="J39" s="26"/>
      <c r="K39" s="7"/>
      <c r="L39" s="7"/>
      <c r="M39" s="7"/>
      <c r="N39" s="7"/>
      <c r="O39" s="7"/>
      <c r="P39" s="7"/>
      <c r="Q39" s="7"/>
      <c r="R39" s="7"/>
      <c r="S39" s="106">
        <f t="shared" si="39"/>
        <v>0</v>
      </c>
      <c r="T39" s="104">
        <f t="shared" si="40"/>
        <v>0</v>
      </c>
      <c r="U39" s="104">
        <f t="shared" si="40"/>
        <v>0</v>
      </c>
      <c r="V39" s="104">
        <f t="shared" si="40"/>
        <v>0</v>
      </c>
      <c r="W39" s="104">
        <f t="shared" si="40"/>
        <v>0</v>
      </c>
      <c r="X39" s="105">
        <f t="shared" si="40"/>
        <v>0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</row>
    <row r="40" spans="1:77" s="6" customFormat="1" ht="14.25" customHeight="1" thickBot="1">
      <c r="A40" s="31">
        <v>1831</v>
      </c>
      <c r="B40" s="52"/>
      <c r="C40" s="3"/>
      <c r="D40" s="26"/>
      <c r="E40" s="26"/>
      <c r="F40" s="26"/>
      <c r="G40" s="26"/>
      <c r="H40" s="26"/>
      <c r="I40" s="26"/>
      <c r="J40" s="26"/>
      <c r="K40" s="53">
        <v>0</v>
      </c>
      <c r="L40" s="58">
        <f t="shared" ref="L40:Q41" si="43">ROUND(K40*$D$113,0)</f>
        <v>0</v>
      </c>
      <c r="M40" s="58">
        <f t="shared" si="43"/>
        <v>0</v>
      </c>
      <c r="N40" s="58">
        <f t="shared" si="43"/>
        <v>0</v>
      </c>
      <c r="O40" s="58">
        <f t="shared" si="43"/>
        <v>0</v>
      </c>
      <c r="P40" s="58">
        <f t="shared" si="43"/>
        <v>0</v>
      </c>
      <c r="Q40" s="58">
        <f t="shared" si="43"/>
        <v>0</v>
      </c>
      <c r="R40" s="7">
        <f>SUM(K40:Q40)</f>
        <v>0</v>
      </c>
      <c r="S40" s="107">
        <f t="shared" si="39"/>
        <v>0</v>
      </c>
      <c r="T40" s="108">
        <f t="shared" si="40"/>
        <v>0</v>
      </c>
      <c r="U40" s="108">
        <f t="shared" si="40"/>
        <v>0</v>
      </c>
      <c r="V40" s="108">
        <f t="shared" si="40"/>
        <v>0</v>
      </c>
      <c r="W40" s="108">
        <f t="shared" si="40"/>
        <v>0</v>
      </c>
      <c r="X40" s="109">
        <f t="shared" si="40"/>
        <v>0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</row>
    <row r="41" spans="1:77" s="6" customFormat="1" ht="14.25" customHeight="1">
      <c r="A41" s="31"/>
      <c r="B41" s="52"/>
      <c r="C41" s="3"/>
      <c r="D41" s="26"/>
      <c r="E41" s="26"/>
      <c r="F41" s="26"/>
      <c r="G41" s="26"/>
      <c r="H41" s="26"/>
      <c r="I41" s="26"/>
      <c r="J41" s="26"/>
      <c r="K41" s="53">
        <v>0</v>
      </c>
      <c r="L41" s="58">
        <f t="shared" si="43"/>
        <v>0</v>
      </c>
      <c r="M41" s="58">
        <f t="shared" si="43"/>
        <v>0</v>
      </c>
      <c r="N41" s="58">
        <f t="shared" si="43"/>
        <v>0</v>
      </c>
      <c r="O41" s="58">
        <f t="shared" si="43"/>
        <v>0</v>
      </c>
      <c r="P41" s="58">
        <f t="shared" si="43"/>
        <v>0</v>
      </c>
      <c r="Q41" s="58">
        <f t="shared" si="43"/>
        <v>0</v>
      </c>
      <c r="R41" s="7">
        <f>SUM(K41:Q41)</f>
        <v>0</v>
      </c>
      <c r="S41" s="89"/>
      <c r="T41" s="34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</row>
    <row r="42" spans="1:77" s="51" customFormat="1" ht="14.25" customHeight="1">
      <c r="A42" s="31"/>
      <c r="B42" s="54" t="s">
        <v>193</v>
      </c>
      <c r="C42" s="45"/>
      <c r="D42" s="46"/>
      <c r="E42" s="46"/>
      <c r="F42" s="46"/>
      <c r="G42" s="46"/>
      <c r="H42" s="46"/>
      <c r="I42" s="46"/>
      <c r="J42" s="46"/>
      <c r="K42" s="48">
        <f t="shared" ref="K42:Q42" si="44">SUM(K39:K41)</f>
        <v>0</v>
      </c>
      <c r="L42" s="48">
        <f t="shared" si="44"/>
        <v>0</v>
      </c>
      <c r="M42" s="48">
        <f t="shared" si="44"/>
        <v>0</v>
      </c>
      <c r="N42" s="48">
        <f t="shared" si="44"/>
        <v>0</v>
      </c>
      <c r="O42" s="48">
        <f t="shared" si="44"/>
        <v>0</v>
      </c>
      <c r="P42" s="48">
        <f t="shared" si="44"/>
        <v>0</v>
      </c>
      <c r="Q42" s="48">
        <f t="shared" si="44"/>
        <v>0</v>
      </c>
      <c r="R42" s="48">
        <f>SUM(K42:Q42)</f>
        <v>0</v>
      </c>
      <c r="S42" s="89"/>
      <c r="T42" s="34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</row>
    <row r="43" spans="1:77" s="51" customFormat="1" ht="14.25" customHeight="1">
      <c r="A43" s="31"/>
      <c r="B43" s="45"/>
      <c r="C43" s="45"/>
      <c r="D43" s="46"/>
      <c r="E43" s="46"/>
      <c r="F43" s="46"/>
      <c r="G43" s="46"/>
      <c r="H43" s="46"/>
      <c r="I43" s="46"/>
      <c r="J43" s="46"/>
      <c r="K43" s="55"/>
      <c r="L43" s="55"/>
      <c r="M43" s="55"/>
      <c r="N43" s="55"/>
      <c r="O43" s="55"/>
      <c r="P43" s="55"/>
      <c r="Q43" s="55"/>
      <c r="R43" s="55"/>
      <c r="S43" s="106">
        <f>+B22</f>
        <v>0</v>
      </c>
      <c r="T43" s="104">
        <f>(S22/12*$D$108)+(T22/12*$D$109)</f>
        <v>0</v>
      </c>
      <c r="U43" s="104">
        <f>(T22/12*$D$108)+(U22/12*$D$109)</f>
        <v>0</v>
      </c>
      <c r="V43" s="104">
        <f>(U22/12*$D$108)+(V22/12*$D$109)</f>
        <v>0</v>
      </c>
      <c r="W43" s="104">
        <f>(V22/12*$D$108)+(W22/12*$D$109)</f>
        <v>0</v>
      </c>
      <c r="X43" s="104">
        <f>(W22/12*$D$108)+(X22/12*$D$109)</f>
        <v>0</v>
      </c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</row>
    <row r="44" spans="1:77" s="6" customFormat="1" ht="14.25" customHeight="1">
      <c r="A44" s="31"/>
      <c r="B44" s="45" t="s">
        <v>65</v>
      </c>
      <c r="C44" s="3"/>
      <c r="D44" s="26"/>
      <c r="E44" s="26"/>
      <c r="F44" s="26"/>
      <c r="G44" s="26"/>
      <c r="H44" s="26"/>
      <c r="I44" s="26"/>
      <c r="J44" s="26"/>
      <c r="K44" s="7"/>
      <c r="L44" s="7"/>
      <c r="M44" s="7"/>
      <c r="N44" s="7"/>
      <c r="O44" s="7"/>
      <c r="P44" s="7"/>
      <c r="Q44" s="7"/>
      <c r="R44" s="7"/>
      <c r="S44" s="106"/>
      <c r="T44" s="34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</row>
    <row r="45" spans="1:77" s="6" customFormat="1" ht="14.25" customHeight="1">
      <c r="A45" s="31">
        <v>5228</v>
      </c>
      <c r="B45" s="52"/>
      <c r="C45" s="11"/>
      <c r="D45" s="26"/>
      <c r="E45" s="26"/>
      <c r="F45" s="26"/>
      <c r="G45" s="26"/>
      <c r="H45" s="26"/>
      <c r="I45" s="26"/>
      <c r="J45" s="26"/>
      <c r="K45" s="53">
        <v>0</v>
      </c>
      <c r="L45" s="58">
        <f t="shared" ref="L45:Q48" si="45">K45*1.03</f>
        <v>0</v>
      </c>
      <c r="M45" s="58">
        <f t="shared" si="45"/>
        <v>0</v>
      </c>
      <c r="N45" s="58">
        <v>0</v>
      </c>
      <c r="O45" s="58">
        <v>0</v>
      </c>
      <c r="P45" s="58">
        <v>0</v>
      </c>
      <c r="Q45" s="58">
        <f t="shared" si="45"/>
        <v>0</v>
      </c>
      <c r="R45" s="7">
        <f>SUM(K45:Q45)</f>
        <v>0</v>
      </c>
      <c r="S45" s="106"/>
      <c r="T45" s="34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</row>
    <row r="46" spans="1:77" s="6" customFormat="1" ht="14.25" customHeight="1">
      <c r="A46" s="31"/>
      <c r="B46" s="52"/>
      <c r="C46" s="3"/>
      <c r="D46" s="26"/>
      <c r="E46" s="26"/>
      <c r="F46" s="26"/>
      <c r="G46" s="26"/>
      <c r="H46" s="26"/>
      <c r="I46" s="26"/>
      <c r="J46" s="26"/>
      <c r="K46" s="53">
        <v>0</v>
      </c>
      <c r="L46" s="58">
        <f t="shared" si="45"/>
        <v>0</v>
      </c>
      <c r="M46" s="58">
        <f t="shared" si="45"/>
        <v>0</v>
      </c>
      <c r="N46" s="58">
        <f t="shared" si="45"/>
        <v>0</v>
      </c>
      <c r="O46" s="58">
        <f t="shared" si="45"/>
        <v>0</v>
      </c>
      <c r="P46" s="58">
        <f t="shared" si="45"/>
        <v>0</v>
      </c>
      <c r="Q46" s="58">
        <f t="shared" si="45"/>
        <v>0</v>
      </c>
      <c r="R46" s="7">
        <f t="shared" ref="R46:R48" si="46">SUM(K46:Q46)</f>
        <v>0</v>
      </c>
      <c r="S46" s="106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</row>
    <row r="47" spans="1:77" s="6" customFormat="1" ht="14.25" customHeight="1">
      <c r="A47" s="31"/>
      <c r="B47" s="128"/>
      <c r="C47" s="3"/>
      <c r="D47" s="26"/>
      <c r="E47" s="26"/>
      <c r="F47" s="26"/>
      <c r="G47" s="26"/>
      <c r="H47" s="26"/>
      <c r="I47" s="26"/>
      <c r="J47" s="26"/>
      <c r="K47" s="53">
        <v>0</v>
      </c>
      <c r="L47" s="58">
        <f t="shared" si="45"/>
        <v>0</v>
      </c>
      <c r="M47" s="58">
        <f t="shared" si="45"/>
        <v>0</v>
      </c>
      <c r="N47" s="58">
        <f t="shared" si="45"/>
        <v>0</v>
      </c>
      <c r="O47" s="58">
        <f t="shared" si="45"/>
        <v>0</v>
      </c>
      <c r="P47" s="58">
        <f t="shared" si="45"/>
        <v>0</v>
      </c>
      <c r="Q47" s="58">
        <f t="shared" si="45"/>
        <v>0</v>
      </c>
      <c r="R47" s="7">
        <f t="shared" si="46"/>
        <v>0</v>
      </c>
      <c r="S47" s="106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</row>
    <row r="48" spans="1:77" s="6" customFormat="1" ht="14.25" customHeight="1">
      <c r="A48" s="31">
        <v>5224</v>
      </c>
      <c r="B48" s="128"/>
      <c r="C48" s="3"/>
      <c r="D48" s="26"/>
      <c r="E48" s="26"/>
      <c r="F48" s="26"/>
      <c r="G48" s="26"/>
      <c r="H48" s="26"/>
      <c r="I48" s="26"/>
      <c r="J48" s="26"/>
      <c r="K48" s="53">
        <v>0</v>
      </c>
      <c r="L48" s="58">
        <f t="shared" si="45"/>
        <v>0</v>
      </c>
      <c r="M48" s="58">
        <f t="shared" si="45"/>
        <v>0</v>
      </c>
      <c r="N48" s="58">
        <f t="shared" si="45"/>
        <v>0</v>
      </c>
      <c r="O48" s="58">
        <f t="shared" si="45"/>
        <v>0</v>
      </c>
      <c r="P48" s="58">
        <f t="shared" si="45"/>
        <v>0</v>
      </c>
      <c r="Q48" s="58">
        <f t="shared" si="45"/>
        <v>0</v>
      </c>
      <c r="R48" s="7">
        <f t="shared" si="46"/>
        <v>0</v>
      </c>
      <c r="S48" s="106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</row>
    <row r="49" spans="1:77" s="51" customFormat="1" ht="14.25" customHeight="1">
      <c r="A49" s="31"/>
      <c r="B49" s="54" t="s">
        <v>194</v>
      </c>
      <c r="C49" s="45"/>
      <c r="D49" s="46"/>
      <c r="E49" s="46"/>
      <c r="F49" s="46"/>
      <c r="G49" s="46"/>
      <c r="H49" s="46"/>
      <c r="I49" s="46"/>
      <c r="J49" s="46"/>
      <c r="K49" s="48">
        <f t="shared" ref="K49:Q49" si="47">SUM(K44:K48)</f>
        <v>0</v>
      </c>
      <c r="L49" s="48">
        <f t="shared" si="47"/>
        <v>0</v>
      </c>
      <c r="M49" s="48">
        <f t="shared" si="47"/>
        <v>0</v>
      </c>
      <c r="N49" s="48">
        <f t="shared" si="47"/>
        <v>0</v>
      </c>
      <c r="O49" s="48">
        <f t="shared" si="47"/>
        <v>0</v>
      </c>
      <c r="P49" s="48">
        <f t="shared" si="47"/>
        <v>0</v>
      </c>
      <c r="Q49" s="48">
        <f t="shared" si="47"/>
        <v>0</v>
      </c>
      <c r="R49" s="48">
        <f>SUM(K49:Q49)</f>
        <v>0</v>
      </c>
      <c r="S49" s="50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</row>
    <row r="50" spans="1:77" s="6" customFormat="1" ht="15" customHeight="1">
      <c r="A50" s="31"/>
      <c r="B50" s="3"/>
      <c r="C50" s="3"/>
      <c r="D50" s="26"/>
      <c r="E50" s="26"/>
      <c r="F50" s="26"/>
      <c r="G50" s="26"/>
      <c r="H50" s="26"/>
      <c r="I50" s="26"/>
      <c r="J50" s="26"/>
      <c r="K50" s="7"/>
      <c r="L50" s="7"/>
      <c r="M50" s="7"/>
      <c r="N50" s="7"/>
      <c r="O50" s="7"/>
      <c r="P50" s="7"/>
      <c r="Q50" s="7"/>
      <c r="R50" s="7"/>
      <c r="S50" s="35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</row>
    <row r="51" spans="1:77" s="6" customFormat="1" ht="14.25" customHeight="1">
      <c r="A51" s="31"/>
      <c r="B51" s="51" t="s">
        <v>67</v>
      </c>
      <c r="C51" s="3"/>
      <c r="D51" s="26"/>
      <c r="E51" s="26"/>
      <c r="F51" s="26"/>
      <c r="G51" s="26"/>
      <c r="H51" s="26"/>
      <c r="I51" s="26"/>
      <c r="J51" s="26"/>
      <c r="K51" s="7"/>
      <c r="L51" s="7"/>
      <c r="M51" s="7"/>
      <c r="N51" s="7"/>
      <c r="O51" s="7"/>
      <c r="P51" s="7"/>
      <c r="Q51" s="7"/>
      <c r="R51" s="7"/>
      <c r="S51" s="35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</row>
    <row r="52" spans="1:77" s="6" customFormat="1" ht="14.25" customHeight="1">
      <c r="A52" s="31"/>
      <c r="C52" s="3"/>
      <c r="D52" s="26"/>
      <c r="E52" s="26"/>
      <c r="F52" s="26"/>
      <c r="G52" s="26"/>
      <c r="H52" s="26"/>
      <c r="I52" s="26"/>
      <c r="J52" s="26"/>
      <c r="K52" s="341">
        <v>0</v>
      </c>
      <c r="L52" s="341">
        <v>0</v>
      </c>
      <c r="M52" s="341">
        <v>0</v>
      </c>
      <c r="N52" s="341">
        <v>0</v>
      </c>
      <c r="O52" s="341">
        <v>0</v>
      </c>
      <c r="P52" s="341">
        <v>0</v>
      </c>
      <c r="Q52" s="341">
        <v>0</v>
      </c>
      <c r="R52" s="7">
        <f>SUM(O52:Q52)</f>
        <v>0</v>
      </c>
      <c r="S52" s="35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</row>
    <row r="53" spans="1:77" s="6" customFormat="1" ht="14.25" customHeight="1">
      <c r="A53" s="31">
        <v>5200</v>
      </c>
      <c r="B53" s="151"/>
      <c r="C53" s="127"/>
      <c r="D53" s="26"/>
      <c r="E53" s="26"/>
      <c r="F53" s="26"/>
      <c r="G53" s="26"/>
      <c r="H53" s="26"/>
      <c r="I53" s="26"/>
      <c r="J53" s="26"/>
      <c r="K53" s="411">
        <v>0</v>
      </c>
      <c r="L53" s="341">
        <f>K53*1.03</f>
        <v>0</v>
      </c>
      <c r="M53" s="341">
        <f>ROUND(L53*$D$113,0)</f>
        <v>0</v>
      </c>
      <c r="N53" s="341">
        <v>0</v>
      </c>
      <c r="O53" s="341">
        <v>0</v>
      </c>
      <c r="P53" s="341">
        <v>0</v>
      </c>
      <c r="Q53" s="341">
        <v>0</v>
      </c>
      <c r="R53" s="7">
        <f>SUM(K53:Q53)</f>
        <v>0</v>
      </c>
      <c r="S53" s="35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</row>
    <row r="54" spans="1:77" s="51" customFormat="1" ht="14.25" customHeight="1">
      <c r="A54" s="31"/>
      <c r="B54" s="54" t="s">
        <v>195</v>
      </c>
      <c r="C54" s="45"/>
      <c r="D54" s="46"/>
      <c r="E54" s="46"/>
      <c r="F54" s="46"/>
      <c r="G54" s="46"/>
      <c r="H54" s="46"/>
      <c r="I54" s="46"/>
      <c r="J54" s="46"/>
      <c r="K54" s="47">
        <f t="shared" ref="K54:Q54" si="48">SUM(K51:K53)</f>
        <v>0</v>
      </c>
      <c r="L54" s="47">
        <f t="shared" si="48"/>
        <v>0</v>
      </c>
      <c r="M54" s="47">
        <f t="shared" si="48"/>
        <v>0</v>
      </c>
      <c r="N54" s="47">
        <f t="shared" si="48"/>
        <v>0</v>
      </c>
      <c r="O54" s="47">
        <f t="shared" si="48"/>
        <v>0</v>
      </c>
      <c r="P54" s="47">
        <f t="shared" si="48"/>
        <v>0</v>
      </c>
      <c r="Q54" s="47">
        <f t="shared" si="48"/>
        <v>0</v>
      </c>
      <c r="R54" s="48">
        <f>SUM(K54:Q54)</f>
        <v>0</v>
      </c>
      <c r="S54" s="50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</row>
    <row r="55" spans="1:77" s="6" customFormat="1" ht="14.25" customHeight="1">
      <c r="A55" s="31"/>
      <c r="C55" s="3"/>
      <c r="D55" s="26"/>
      <c r="E55" s="26"/>
      <c r="F55" s="26"/>
      <c r="G55" s="26"/>
      <c r="H55" s="26"/>
      <c r="I55" s="26"/>
      <c r="J55" s="26"/>
      <c r="K55" s="57"/>
      <c r="L55" s="57"/>
      <c r="M55" s="57"/>
      <c r="N55" s="57"/>
      <c r="O55" s="57"/>
      <c r="P55" s="57"/>
      <c r="Q55" s="57"/>
      <c r="R55" s="7"/>
      <c r="S55" s="35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</row>
    <row r="56" spans="1:77" s="6" customFormat="1" ht="14.25" customHeight="1">
      <c r="A56" s="31"/>
      <c r="B56" s="45" t="s">
        <v>69</v>
      </c>
      <c r="C56" s="96"/>
      <c r="D56" s="26"/>
      <c r="E56" s="26"/>
      <c r="F56" s="26"/>
      <c r="G56" s="26"/>
      <c r="H56" s="26"/>
      <c r="I56" s="26"/>
      <c r="J56" s="26"/>
      <c r="K56" s="79"/>
      <c r="L56" s="79"/>
      <c r="M56" s="79"/>
      <c r="N56" s="79"/>
      <c r="O56" s="79"/>
      <c r="P56" s="79"/>
      <c r="Q56" s="79"/>
      <c r="R56" s="7"/>
      <c r="S56" s="35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</row>
    <row r="57" spans="1:77" s="6" customFormat="1" ht="13.5" customHeight="1">
      <c r="A57" s="31">
        <v>4189</v>
      </c>
      <c r="B57" s="52" t="s">
        <v>82</v>
      </c>
      <c r="C57" s="3"/>
      <c r="D57" s="26"/>
      <c r="E57" s="26"/>
      <c r="F57" s="26"/>
      <c r="G57" s="26"/>
      <c r="H57" s="26"/>
      <c r="I57" s="26"/>
      <c r="J57" s="26"/>
      <c r="K57" s="138">
        <v>0</v>
      </c>
      <c r="L57" s="138">
        <f t="shared" ref="L57:Q57" si="49">K57*1.05</f>
        <v>0</v>
      </c>
      <c r="M57" s="138">
        <f t="shared" si="49"/>
        <v>0</v>
      </c>
      <c r="N57" s="138">
        <f t="shared" si="49"/>
        <v>0</v>
      </c>
      <c r="O57" s="138">
        <f t="shared" si="49"/>
        <v>0</v>
      </c>
      <c r="P57" s="138">
        <f t="shared" si="49"/>
        <v>0</v>
      </c>
      <c r="Q57" s="138">
        <f t="shared" si="49"/>
        <v>0</v>
      </c>
      <c r="R57" s="7">
        <f>SUM(K57:Q57)</f>
        <v>0</v>
      </c>
      <c r="S57" s="35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  <row r="58" spans="1:77" s="6" customFormat="1" ht="12.75" customHeight="1">
      <c r="A58" s="31"/>
      <c r="B58" s="81" t="s">
        <v>83</v>
      </c>
      <c r="C58" s="3"/>
      <c r="D58" s="26"/>
      <c r="E58" s="26"/>
      <c r="F58" s="26"/>
      <c r="G58" s="26"/>
      <c r="H58" s="26"/>
      <c r="I58" s="26"/>
      <c r="J58" s="26"/>
      <c r="K58" s="138">
        <v>0</v>
      </c>
      <c r="L58" s="138">
        <f t="shared" ref="L58:Q59" si="50">K58*1.03</f>
        <v>0</v>
      </c>
      <c r="M58" s="138">
        <f t="shared" si="50"/>
        <v>0</v>
      </c>
      <c r="N58" s="138">
        <f t="shared" si="50"/>
        <v>0</v>
      </c>
      <c r="O58" s="138">
        <f t="shared" si="50"/>
        <v>0</v>
      </c>
      <c r="P58" s="138">
        <f t="shared" si="50"/>
        <v>0</v>
      </c>
      <c r="Q58" s="138">
        <f t="shared" si="50"/>
        <v>0</v>
      </c>
      <c r="R58" s="7">
        <f t="shared" ref="R58:R61" si="51">SUM(K58:Q58)</f>
        <v>0</v>
      </c>
      <c r="S58" s="35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 s="6" customFormat="1" ht="14.25" customHeight="1">
      <c r="A59" s="31">
        <v>5341</v>
      </c>
      <c r="B59" s="52"/>
      <c r="C59" s="3"/>
      <c r="D59" s="26"/>
      <c r="E59" s="26"/>
      <c r="F59" s="26"/>
      <c r="G59" s="26"/>
      <c r="H59" s="26"/>
      <c r="I59" s="26"/>
      <c r="J59" s="26"/>
      <c r="K59" s="138">
        <v>0</v>
      </c>
      <c r="L59" s="138">
        <v>0</v>
      </c>
      <c r="M59" s="138">
        <f t="shared" si="50"/>
        <v>0</v>
      </c>
      <c r="N59" s="138">
        <v>0</v>
      </c>
      <c r="O59" s="138">
        <v>0</v>
      </c>
      <c r="P59" s="138">
        <v>0</v>
      </c>
      <c r="Q59" s="138">
        <v>0</v>
      </c>
      <c r="R59" s="7">
        <f t="shared" si="51"/>
        <v>0</v>
      </c>
      <c r="S59" s="35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</row>
    <row r="60" spans="1:77" s="6" customFormat="1" ht="14.25" customHeight="1">
      <c r="A60" s="31">
        <v>5340</v>
      </c>
      <c r="B60" s="52"/>
      <c r="C60" s="3"/>
      <c r="D60" s="26"/>
      <c r="E60" s="26"/>
      <c r="F60" s="26"/>
      <c r="G60" s="26"/>
      <c r="H60" s="26"/>
      <c r="I60" s="26"/>
      <c r="J60" s="26"/>
      <c r="K60" s="138">
        <v>0</v>
      </c>
      <c r="L60" s="138">
        <f t="shared" ref="L60:M60" si="52">ROUND(K60*$D$113,0)</f>
        <v>0</v>
      </c>
      <c r="M60" s="138">
        <f t="shared" si="52"/>
        <v>0</v>
      </c>
      <c r="N60" s="138">
        <v>0</v>
      </c>
      <c r="O60" s="138">
        <v>0</v>
      </c>
      <c r="P60" s="138">
        <v>0</v>
      </c>
      <c r="Q60" s="138">
        <v>0</v>
      </c>
      <c r="R60" s="7">
        <f t="shared" si="51"/>
        <v>0</v>
      </c>
      <c r="S60" s="35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</row>
    <row r="61" spans="1:77" s="6" customFormat="1" ht="14.25" customHeight="1">
      <c r="A61" s="31"/>
      <c r="B61" s="52" t="s">
        <v>211</v>
      </c>
      <c r="C61" s="3"/>
      <c r="D61" s="26"/>
      <c r="E61" s="26"/>
      <c r="F61" s="26"/>
      <c r="G61" s="26"/>
      <c r="H61" s="26"/>
      <c r="I61" s="26"/>
      <c r="J61" s="26"/>
      <c r="K61" s="138">
        <v>0</v>
      </c>
      <c r="L61" s="138">
        <v>0</v>
      </c>
      <c r="M61" s="138">
        <f>ROUND(L61*$D$113,0)</f>
        <v>0</v>
      </c>
      <c r="N61" s="138">
        <f>ROUND(M61*$D$113,0)</f>
        <v>0</v>
      </c>
      <c r="O61" s="138">
        <f>ROUND(N61*$D$113,0)</f>
        <v>0</v>
      </c>
      <c r="P61" s="138">
        <f>ROUND(O61*$D$113,0)</f>
        <v>0</v>
      </c>
      <c r="Q61" s="138">
        <v>0</v>
      </c>
      <c r="R61" s="7">
        <f t="shared" si="51"/>
        <v>0</v>
      </c>
      <c r="S61" s="35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</row>
    <row r="62" spans="1:77" s="51" customFormat="1">
      <c r="A62" s="31"/>
      <c r="B62" s="54" t="s">
        <v>196</v>
      </c>
      <c r="C62" s="45"/>
      <c r="D62" s="46"/>
      <c r="E62" s="46"/>
      <c r="F62" s="46"/>
      <c r="G62" s="46"/>
      <c r="H62" s="46"/>
      <c r="I62" s="46"/>
      <c r="J62" s="46"/>
      <c r="K62" s="47">
        <f t="shared" ref="K62:Q62" si="53">SUM(K56:K61)</f>
        <v>0</v>
      </c>
      <c r="L62" s="47">
        <f t="shared" si="53"/>
        <v>0</v>
      </c>
      <c r="M62" s="47">
        <f t="shared" si="53"/>
        <v>0</v>
      </c>
      <c r="N62" s="47">
        <f t="shared" si="53"/>
        <v>0</v>
      </c>
      <c r="O62" s="47">
        <f t="shared" si="53"/>
        <v>0</v>
      </c>
      <c r="P62" s="47">
        <f t="shared" si="53"/>
        <v>0</v>
      </c>
      <c r="Q62" s="47">
        <f t="shared" si="53"/>
        <v>0</v>
      </c>
      <c r="R62" s="48">
        <f>SUM(K62:O62)</f>
        <v>0</v>
      </c>
      <c r="S62" s="50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</row>
    <row r="63" spans="1:77" s="51" customFormat="1">
      <c r="A63" s="31"/>
      <c r="B63" s="54"/>
      <c r="C63" s="45"/>
      <c r="D63" s="46"/>
      <c r="E63" s="46"/>
      <c r="F63" s="46"/>
      <c r="G63" s="46"/>
      <c r="H63" s="46"/>
      <c r="I63" s="46"/>
      <c r="J63" s="46"/>
      <c r="K63" s="55"/>
      <c r="L63" s="55"/>
      <c r="M63" s="55"/>
      <c r="N63" s="55"/>
      <c r="O63" s="55"/>
      <c r="P63" s="55"/>
      <c r="Q63" s="55"/>
      <c r="R63" s="55"/>
      <c r="S63" s="50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</row>
    <row r="64" spans="1:77" s="51" customFormat="1" ht="14.25" customHeight="1">
      <c r="A64" s="31"/>
      <c r="B64" s="45" t="s">
        <v>197</v>
      </c>
      <c r="C64" s="54"/>
      <c r="D64" s="54"/>
      <c r="E64" s="45"/>
      <c r="F64" s="45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55"/>
      <c r="S64" s="50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</row>
    <row r="65" spans="1:77" s="51" customFormat="1" ht="14.25" customHeight="1">
      <c r="A65" s="31"/>
      <c r="B65" s="54"/>
      <c r="C65" s="54"/>
      <c r="D65" s="45"/>
      <c r="E65" s="46"/>
      <c r="F65" s="46"/>
      <c r="G65" s="46"/>
      <c r="H65" s="46"/>
      <c r="I65" s="46"/>
      <c r="J65" s="46"/>
      <c r="K65" s="55"/>
      <c r="L65" s="55"/>
      <c r="M65" s="55"/>
      <c r="N65" s="55"/>
      <c r="O65" s="55"/>
      <c r="P65" s="55"/>
      <c r="Q65" s="55"/>
      <c r="R65" s="55"/>
      <c r="S65" s="50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</row>
    <row r="66" spans="1:77" s="51" customFormat="1" ht="14.25" customHeight="1">
      <c r="A66" s="31"/>
      <c r="B66" s="54"/>
      <c r="C66" s="17"/>
      <c r="D66" s="45"/>
      <c r="E66" s="46"/>
      <c r="F66" s="46"/>
      <c r="G66" s="46"/>
      <c r="H66" s="46"/>
      <c r="I66" s="46"/>
      <c r="J66" s="46"/>
      <c r="K66" s="55"/>
      <c r="L66" s="55"/>
      <c r="M66" s="55"/>
      <c r="N66" s="55"/>
      <c r="O66" s="55"/>
      <c r="P66" s="55"/>
      <c r="Q66" s="55"/>
      <c r="R66" s="55"/>
      <c r="S66" s="50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</row>
    <row r="67" spans="1:77" s="51" customFormat="1" ht="14.25" customHeight="1">
      <c r="A67" s="31"/>
      <c r="B67" s="54"/>
      <c r="C67" s="52" t="s">
        <v>72</v>
      </c>
      <c r="D67" s="45"/>
      <c r="E67" s="46"/>
      <c r="F67" s="46"/>
      <c r="G67" s="46"/>
      <c r="H67" s="46"/>
      <c r="I67" s="46"/>
      <c r="J67" s="46"/>
      <c r="K67" s="111">
        <v>0</v>
      </c>
      <c r="L67" s="58">
        <v>0</v>
      </c>
      <c r="M67" s="58">
        <f t="shared" ref="M67:Q68" si="54">ROUND(L67*$D$113,0)</f>
        <v>0</v>
      </c>
      <c r="N67" s="58">
        <f t="shared" si="54"/>
        <v>0</v>
      </c>
      <c r="O67" s="58">
        <f t="shared" si="54"/>
        <v>0</v>
      </c>
      <c r="P67" s="58">
        <f t="shared" si="54"/>
        <v>0</v>
      </c>
      <c r="Q67" s="58">
        <f t="shared" si="54"/>
        <v>0</v>
      </c>
      <c r="R67" s="7">
        <f>SUM(K67:Q67)</f>
        <v>0</v>
      </c>
      <c r="S67" s="50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</row>
    <row r="68" spans="1:77" s="51" customFormat="1" ht="14.25" customHeight="1">
      <c r="A68" s="31"/>
      <c r="B68" s="54"/>
      <c r="C68" s="52" t="s">
        <v>73</v>
      </c>
      <c r="D68" s="87"/>
      <c r="E68" s="46"/>
      <c r="F68" s="46"/>
      <c r="G68" s="46"/>
      <c r="H68" s="46"/>
      <c r="I68" s="46"/>
      <c r="J68" s="46"/>
      <c r="K68" s="112">
        <v>0</v>
      </c>
      <c r="L68" s="112">
        <v>0</v>
      </c>
      <c r="M68" s="112">
        <f t="shared" si="54"/>
        <v>0</v>
      </c>
      <c r="N68" s="112">
        <f t="shared" si="54"/>
        <v>0</v>
      </c>
      <c r="O68" s="112">
        <f t="shared" si="54"/>
        <v>0</v>
      </c>
      <c r="P68" s="112">
        <f t="shared" si="54"/>
        <v>0</v>
      </c>
      <c r="Q68" s="112">
        <f t="shared" si="54"/>
        <v>0</v>
      </c>
      <c r="R68" s="86">
        <f>SUM(K68:Q68)</f>
        <v>0</v>
      </c>
      <c r="S68" s="50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</row>
    <row r="69" spans="1:77" s="51" customFormat="1" ht="14.25" customHeight="1">
      <c r="A69" s="31"/>
      <c r="B69" s="54"/>
      <c r="C69" s="54" t="s">
        <v>74</v>
      </c>
      <c r="D69" s="45"/>
      <c r="E69" s="46"/>
      <c r="F69" s="46"/>
      <c r="G69" s="46"/>
      <c r="H69" s="46"/>
      <c r="I69" s="46"/>
      <c r="J69" s="46"/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0</v>
      </c>
      <c r="Q69" s="55">
        <v>0</v>
      </c>
      <c r="R69" s="48">
        <f>SUM(K69:Q69)</f>
        <v>0</v>
      </c>
      <c r="S69" s="50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</row>
    <row r="70" spans="1:77" s="51" customFormat="1" ht="14.25" customHeight="1">
      <c r="A70" s="31"/>
      <c r="B70" s="54"/>
      <c r="C70" s="54"/>
      <c r="D70" s="45"/>
      <c r="E70" s="46"/>
      <c r="F70" s="46"/>
      <c r="G70" s="46"/>
      <c r="H70" s="46"/>
      <c r="I70" s="46"/>
      <c r="J70" s="46"/>
      <c r="K70" s="55"/>
      <c r="L70" s="55"/>
      <c r="M70" s="55"/>
      <c r="N70" s="55"/>
      <c r="O70" s="55"/>
      <c r="P70" s="55"/>
      <c r="Q70" s="55"/>
      <c r="R70" s="55"/>
      <c r="S70" s="50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</row>
    <row r="71" spans="1:77" s="51" customFormat="1" ht="14.25" customHeight="1">
      <c r="A71" s="31"/>
      <c r="B71" s="54"/>
      <c r="C71" s="17" t="s">
        <v>133</v>
      </c>
      <c r="D71" s="45"/>
      <c r="E71" s="46"/>
      <c r="F71" s="46"/>
      <c r="G71" s="46"/>
      <c r="H71" s="46"/>
      <c r="I71" s="46"/>
      <c r="J71" s="46"/>
      <c r="K71" s="55"/>
      <c r="L71" s="55"/>
      <c r="M71" s="55"/>
      <c r="N71" s="55"/>
      <c r="O71" s="55"/>
      <c r="P71" s="55"/>
      <c r="Q71" s="55"/>
      <c r="R71" s="55"/>
      <c r="S71" s="50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</row>
    <row r="72" spans="1:77" s="51" customFormat="1" ht="14.25" customHeight="1">
      <c r="A72" s="31"/>
      <c r="B72" s="54"/>
      <c r="C72" s="52" t="s">
        <v>72</v>
      </c>
      <c r="D72" s="45"/>
      <c r="E72" s="46"/>
      <c r="F72" s="46"/>
      <c r="G72" s="46"/>
      <c r="H72" s="46"/>
      <c r="I72" s="46"/>
      <c r="J72" s="46"/>
      <c r="K72" s="111">
        <v>0</v>
      </c>
      <c r="L72" s="58">
        <v>0</v>
      </c>
      <c r="M72" s="58">
        <f t="shared" ref="M72:Q73" si="55">ROUND(L72*$D$113,0)</f>
        <v>0</v>
      </c>
      <c r="N72" s="58">
        <f t="shared" si="55"/>
        <v>0</v>
      </c>
      <c r="O72" s="58">
        <f t="shared" si="55"/>
        <v>0</v>
      </c>
      <c r="P72" s="58">
        <f t="shared" si="55"/>
        <v>0</v>
      </c>
      <c r="Q72" s="58">
        <f t="shared" si="55"/>
        <v>0</v>
      </c>
      <c r="R72" s="7">
        <f>SUM(K72:Q72)</f>
        <v>0</v>
      </c>
      <c r="S72" s="50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</row>
    <row r="73" spans="1:77" s="51" customFormat="1" ht="14.25" customHeight="1">
      <c r="A73" s="31"/>
      <c r="B73" s="54"/>
      <c r="C73" s="52" t="s">
        <v>73</v>
      </c>
      <c r="D73" s="87"/>
      <c r="E73" s="46"/>
      <c r="F73" s="46"/>
      <c r="G73" s="46"/>
      <c r="H73" s="46"/>
      <c r="I73" s="46"/>
      <c r="J73" s="46"/>
      <c r="K73" s="112">
        <v>0</v>
      </c>
      <c r="L73" s="112">
        <v>0</v>
      </c>
      <c r="M73" s="112">
        <f t="shared" si="55"/>
        <v>0</v>
      </c>
      <c r="N73" s="112">
        <f t="shared" si="55"/>
        <v>0</v>
      </c>
      <c r="O73" s="112">
        <f t="shared" si="55"/>
        <v>0</v>
      </c>
      <c r="P73" s="112">
        <f t="shared" si="55"/>
        <v>0</v>
      </c>
      <c r="Q73" s="112">
        <f t="shared" si="55"/>
        <v>0</v>
      </c>
      <c r="R73" s="86">
        <f>SUM(K73:Q73)</f>
        <v>0</v>
      </c>
      <c r="S73" s="50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</row>
    <row r="74" spans="1:77" s="51" customFormat="1" ht="14.25" customHeight="1">
      <c r="A74" s="31"/>
      <c r="B74" s="54"/>
      <c r="C74" s="54" t="s">
        <v>74</v>
      </c>
      <c r="D74" s="45"/>
      <c r="E74" s="46"/>
      <c r="F74" s="46"/>
      <c r="G74" s="46"/>
      <c r="H74" s="46"/>
      <c r="I74" s="46"/>
      <c r="J74" s="46"/>
      <c r="K74" s="55">
        <f t="shared" ref="K74:Q74" si="56">SUM(K72:K73)</f>
        <v>0</v>
      </c>
      <c r="L74" s="55">
        <f t="shared" si="56"/>
        <v>0</v>
      </c>
      <c r="M74" s="55">
        <f t="shared" si="56"/>
        <v>0</v>
      </c>
      <c r="N74" s="55">
        <f t="shared" si="56"/>
        <v>0</v>
      </c>
      <c r="O74" s="55">
        <f t="shared" si="56"/>
        <v>0</v>
      </c>
      <c r="P74" s="55">
        <f t="shared" si="56"/>
        <v>0</v>
      </c>
      <c r="Q74" s="55">
        <f t="shared" si="56"/>
        <v>0</v>
      </c>
      <c r="R74" s="48">
        <f>SUM(K74:Q74)</f>
        <v>0</v>
      </c>
      <c r="S74" s="50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</row>
    <row r="75" spans="1:77" s="51" customFormat="1" ht="14.25" customHeight="1">
      <c r="A75" s="31"/>
      <c r="B75" s="54"/>
      <c r="C75" s="54"/>
      <c r="D75" s="45"/>
      <c r="E75" s="46"/>
      <c r="F75" s="46"/>
      <c r="G75" s="46"/>
      <c r="H75" s="46"/>
      <c r="I75" s="46"/>
      <c r="J75" s="46"/>
      <c r="K75" s="55"/>
      <c r="L75" s="55"/>
      <c r="M75" s="55"/>
      <c r="N75" s="55"/>
      <c r="O75" s="55"/>
      <c r="P75" s="55"/>
      <c r="Q75" s="55"/>
      <c r="R75" s="55"/>
      <c r="S75" s="50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</row>
    <row r="76" spans="1:77" s="51" customFormat="1" ht="14.25" customHeight="1">
      <c r="A76" s="31"/>
      <c r="B76" s="54"/>
      <c r="C76" s="17" t="s">
        <v>133</v>
      </c>
      <c r="D76" s="45"/>
      <c r="E76" s="46"/>
      <c r="F76" s="46"/>
      <c r="G76" s="46"/>
      <c r="H76" s="46"/>
      <c r="I76" s="46"/>
      <c r="J76" s="46"/>
      <c r="K76" s="55"/>
      <c r="L76" s="55"/>
      <c r="M76" s="55"/>
      <c r="N76" s="55"/>
      <c r="O76" s="55"/>
      <c r="P76" s="55"/>
      <c r="Q76" s="55"/>
      <c r="R76" s="55"/>
      <c r="S76" s="50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</row>
    <row r="77" spans="1:77" s="51" customFormat="1" ht="14.25" customHeight="1">
      <c r="A77" s="31"/>
      <c r="B77" s="54"/>
      <c r="C77" s="52" t="s">
        <v>72</v>
      </c>
      <c r="D77" s="45"/>
      <c r="E77" s="46"/>
      <c r="F77" s="46"/>
      <c r="G77" s="46"/>
      <c r="H77" s="46"/>
      <c r="I77" s="46"/>
      <c r="J77" s="46"/>
      <c r="K77" s="111">
        <v>0</v>
      </c>
      <c r="L77" s="58">
        <v>0</v>
      </c>
      <c r="M77" s="58">
        <f t="shared" ref="M77:Q78" si="57">ROUND(L77*$D$113,0)</f>
        <v>0</v>
      </c>
      <c r="N77" s="58">
        <f t="shared" si="57"/>
        <v>0</v>
      </c>
      <c r="O77" s="58">
        <f t="shared" si="57"/>
        <v>0</v>
      </c>
      <c r="P77" s="58">
        <f t="shared" si="57"/>
        <v>0</v>
      </c>
      <c r="Q77" s="58">
        <f t="shared" si="57"/>
        <v>0</v>
      </c>
      <c r="R77" s="7">
        <f>SUM(K77:Q77)</f>
        <v>0</v>
      </c>
      <c r="S77" s="50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</row>
    <row r="78" spans="1:77" s="51" customFormat="1" ht="14.25" customHeight="1">
      <c r="A78" s="31"/>
      <c r="B78" s="54"/>
      <c r="C78" s="52" t="s">
        <v>73</v>
      </c>
      <c r="D78" s="87"/>
      <c r="E78" s="46"/>
      <c r="F78" s="46"/>
      <c r="G78" s="46"/>
      <c r="H78" s="46"/>
      <c r="I78" s="46"/>
      <c r="J78" s="46"/>
      <c r="K78" s="112">
        <v>0</v>
      </c>
      <c r="L78" s="112">
        <v>0</v>
      </c>
      <c r="M78" s="112">
        <f t="shared" si="57"/>
        <v>0</v>
      </c>
      <c r="N78" s="112">
        <f t="shared" si="57"/>
        <v>0</v>
      </c>
      <c r="O78" s="112">
        <f t="shared" si="57"/>
        <v>0</v>
      </c>
      <c r="P78" s="112">
        <f t="shared" si="57"/>
        <v>0</v>
      </c>
      <c r="Q78" s="112">
        <f t="shared" si="57"/>
        <v>0</v>
      </c>
      <c r="R78" s="86">
        <f>SUM(K78:Q78)</f>
        <v>0</v>
      </c>
      <c r="S78" s="50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</row>
    <row r="79" spans="1:77" s="51" customFormat="1" ht="14.25" customHeight="1">
      <c r="A79" s="31"/>
      <c r="B79" s="54"/>
      <c r="C79" s="54" t="s">
        <v>74</v>
      </c>
      <c r="D79" s="45"/>
      <c r="E79" s="46"/>
      <c r="F79" s="46"/>
      <c r="G79" s="46"/>
      <c r="H79" s="46"/>
      <c r="I79" s="46"/>
      <c r="J79" s="46"/>
      <c r="K79" s="55">
        <f t="shared" ref="K79:Q79" si="58">SUM(K77:K78)</f>
        <v>0</v>
      </c>
      <c r="L79" s="55">
        <f t="shared" si="58"/>
        <v>0</v>
      </c>
      <c r="M79" s="55">
        <f t="shared" si="58"/>
        <v>0</v>
      </c>
      <c r="N79" s="55">
        <f t="shared" si="58"/>
        <v>0</v>
      </c>
      <c r="O79" s="55">
        <f t="shared" si="58"/>
        <v>0</v>
      </c>
      <c r="P79" s="55">
        <f t="shared" si="58"/>
        <v>0</v>
      </c>
      <c r="Q79" s="55">
        <f t="shared" si="58"/>
        <v>0</v>
      </c>
      <c r="R79" s="48">
        <f>SUM(K79:Q79)</f>
        <v>0</v>
      </c>
      <c r="S79" s="50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</row>
    <row r="80" spans="1:77" s="51" customFormat="1" ht="14.25" customHeight="1">
      <c r="A80" s="31"/>
      <c r="B80" s="54"/>
      <c r="C80" s="54"/>
      <c r="D80" s="45"/>
      <c r="E80" s="46"/>
      <c r="F80" s="46"/>
      <c r="G80" s="46"/>
      <c r="H80" s="46"/>
      <c r="I80" s="46"/>
      <c r="J80" s="46"/>
      <c r="K80" s="55"/>
      <c r="L80" s="55"/>
      <c r="M80" s="55"/>
      <c r="N80" s="55"/>
      <c r="O80" s="55"/>
      <c r="P80" s="55"/>
      <c r="Q80" s="55"/>
      <c r="R80" s="55"/>
      <c r="S80" s="50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</row>
    <row r="81" spans="1:77" s="51" customFormat="1" ht="14.25" customHeight="1">
      <c r="A81" s="31"/>
      <c r="B81" s="54"/>
      <c r="C81" s="45"/>
      <c r="D81" s="46"/>
      <c r="E81" s="46"/>
      <c r="F81" s="46"/>
      <c r="G81" s="46"/>
      <c r="H81" s="46"/>
      <c r="I81" s="46"/>
      <c r="J81" s="46"/>
      <c r="K81" s="55"/>
      <c r="L81" s="55"/>
      <c r="M81" s="55"/>
      <c r="N81" s="55"/>
      <c r="O81" s="55"/>
      <c r="P81" s="55"/>
      <c r="Q81" s="55"/>
      <c r="R81" s="55"/>
      <c r="S81" s="50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</row>
    <row r="82" spans="1:77" s="51" customFormat="1" ht="15.75" customHeight="1">
      <c r="A82" s="31"/>
      <c r="B82" s="45" t="s">
        <v>75</v>
      </c>
      <c r="C82" s="45"/>
      <c r="D82" s="46"/>
      <c r="E82" s="46"/>
      <c r="F82" s="46"/>
      <c r="G82" s="46"/>
      <c r="H82" s="46"/>
      <c r="I82" s="46"/>
      <c r="J82" s="46"/>
      <c r="K82" s="55">
        <f t="shared" ref="K82:M82" si="59">K29+K37+K42+K49+K54+K62+K69+K74+K79</f>
        <v>0</v>
      </c>
      <c r="L82" s="55">
        <f t="shared" si="59"/>
        <v>0</v>
      </c>
      <c r="M82" s="55">
        <f t="shared" si="59"/>
        <v>0</v>
      </c>
      <c r="N82" s="55">
        <f>N29+N37+N42+N49+N54+N62+N69+N74+N79</f>
        <v>0</v>
      </c>
      <c r="O82" s="55">
        <f t="shared" ref="O82:Q82" si="60">O29+O37+O42+O49+O54+O62+O69+O74+O79</f>
        <v>0</v>
      </c>
      <c r="P82" s="55">
        <f t="shared" si="60"/>
        <v>0</v>
      </c>
      <c r="Q82" s="55">
        <f t="shared" si="60"/>
        <v>0</v>
      </c>
      <c r="R82" s="7">
        <f>SUM(K82:Q82)</f>
        <v>0</v>
      </c>
      <c r="S82" s="50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</row>
    <row r="83" spans="1:77" s="75" customFormat="1" ht="15" customHeight="1">
      <c r="A83" s="74"/>
      <c r="B83" s="45" t="s">
        <v>73</v>
      </c>
      <c r="C83" s="284">
        <f>K104</f>
        <v>0</v>
      </c>
      <c r="D83" s="77"/>
      <c r="E83" s="78"/>
      <c r="F83" s="78"/>
      <c r="G83" s="78"/>
      <c r="H83" s="78"/>
      <c r="I83" s="78"/>
      <c r="J83" s="78"/>
      <c r="K83" s="79">
        <f t="shared" ref="K83:Q83" si="61">K103</f>
        <v>0</v>
      </c>
      <c r="L83" s="79">
        <f t="shared" si="61"/>
        <v>0</v>
      </c>
      <c r="M83" s="79">
        <f t="shared" si="61"/>
        <v>0</v>
      </c>
      <c r="N83" s="79">
        <f t="shared" si="61"/>
        <v>0</v>
      </c>
      <c r="O83" s="79">
        <f t="shared" si="61"/>
        <v>0</v>
      </c>
      <c r="P83" s="79">
        <f>P103</f>
        <v>0</v>
      </c>
      <c r="Q83" s="79">
        <f t="shared" si="61"/>
        <v>0</v>
      </c>
      <c r="R83" s="86">
        <f>SUM(K83:Q83)</f>
        <v>0</v>
      </c>
      <c r="S83" s="6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</row>
    <row r="84" spans="1:77" s="6" customFormat="1">
      <c r="A84" s="59">
        <v>4600</v>
      </c>
      <c r="B84" s="18" t="s">
        <v>76</v>
      </c>
      <c r="C84" s="3"/>
      <c r="D84" s="26"/>
      <c r="E84" s="26"/>
      <c r="F84" s="26"/>
      <c r="G84" s="26"/>
      <c r="H84" s="26"/>
      <c r="I84" s="26"/>
      <c r="J84" s="26"/>
      <c r="K84" s="60">
        <f t="shared" ref="K84:Q84" si="62">K82+K83</f>
        <v>0</v>
      </c>
      <c r="L84" s="60">
        <f t="shared" si="62"/>
        <v>0</v>
      </c>
      <c r="M84" s="60">
        <f t="shared" si="62"/>
        <v>0</v>
      </c>
      <c r="N84" s="60">
        <f t="shared" si="62"/>
        <v>0</v>
      </c>
      <c r="O84" s="60">
        <f t="shared" si="62"/>
        <v>0</v>
      </c>
      <c r="P84" s="60">
        <f t="shared" si="62"/>
        <v>0</v>
      </c>
      <c r="Q84" s="60">
        <f t="shared" si="62"/>
        <v>0</v>
      </c>
      <c r="R84" s="48">
        <f>SUM(K84:Q84)</f>
        <v>0</v>
      </c>
      <c r="S84" s="35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</row>
    <row r="85" spans="1:77" s="6" customFormat="1">
      <c r="A85" s="44"/>
      <c r="B85" s="18"/>
      <c r="C85" s="3"/>
      <c r="D85" s="26"/>
      <c r="E85" s="26"/>
      <c r="F85" s="26"/>
      <c r="G85" s="26"/>
      <c r="H85" s="26"/>
      <c r="I85" s="26"/>
      <c r="J85" s="26"/>
      <c r="K85" s="72"/>
      <c r="L85" s="72"/>
      <c r="M85" s="72"/>
      <c r="N85" s="72"/>
      <c r="O85" s="72"/>
      <c r="P85" s="72"/>
      <c r="Q85" s="72"/>
      <c r="R85" s="55"/>
      <c r="S85" s="35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</row>
    <row r="86" spans="1:77" s="6" customFormat="1">
      <c r="A86" s="44"/>
      <c r="B86" s="18"/>
      <c r="C86" s="3"/>
      <c r="D86" s="26"/>
      <c r="E86" s="26"/>
      <c r="F86" s="26"/>
      <c r="G86" s="26"/>
      <c r="H86" s="26"/>
      <c r="I86" s="26"/>
      <c r="J86" s="26"/>
      <c r="K86" s="72"/>
      <c r="L86" s="72"/>
      <c r="M86" s="72"/>
      <c r="N86" s="72"/>
      <c r="O86" s="72"/>
      <c r="P86" s="72"/>
      <c r="Q86" s="72"/>
      <c r="R86" s="55"/>
      <c r="S86" s="35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</row>
    <row r="87" spans="1:77" s="6" customFormat="1">
      <c r="A87" s="44"/>
      <c r="B87" s="18"/>
      <c r="C87" s="3"/>
      <c r="D87" s="26"/>
      <c r="E87" s="26"/>
      <c r="F87" s="26"/>
      <c r="G87" s="26"/>
      <c r="H87" s="26"/>
      <c r="I87" s="26"/>
      <c r="J87" s="26"/>
      <c r="K87" s="72"/>
      <c r="L87" s="72"/>
      <c r="M87" s="72"/>
      <c r="N87" s="72"/>
      <c r="O87" s="72"/>
      <c r="P87" s="72"/>
      <c r="Q87" s="72"/>
      <c r="R87" s="55"/>
      <c r="S87" s="35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</row>
    <row r="88" spans="1:77" s="6" customFormat="1">
      <c r="A88" s="1"/>
      <c r="C88" s="3"/>
      <c r="D88" s="26"/>
      <c r="E88" s="26"/>
      <c r="F88" s="26"/>
      <c r="G88" s="26"/>
      <c r="H88" s="68"/>
      <c r="I88" s="26"/>
      <c r="J88" s="68"/>
      <c r="K88" s="69"/>
      <c r="L88" s="69"/>
      <c r="M88" s="69"/>
      <c r="N88" s="69"/>
      <c r="O88" s="69"/>
      <c r="P88" s="69"/>
      <c r="Q88" s="69"/>
      <c r="R88" s="69"/>
      <c r="S88" s="35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</row>
    <row r="89" spans="1:77" s="6" customFormat="1">
      <c r="A89" s="1"/>
      <c r="C89" s="3"/>
      <c r="D89" s="26"/>
      <c r="E89" s="26"/>
      <c r="F89" s="26"/>
      <c r="G89" s="26"/>
      <c r="H89" s="73"/>
      <c r="I89" s="26"/>
      <c r="J89" s="73"/>
      <c r="K89" s="58"/>
      <c r="L89" s="58"/>
      <c r="M89" s="58"/>
      <c r="N89" s="58"/>
      <c r="O89" s="58"/>
      <c r="P89" s="58"/>
      <c r="Q89" s="58"/>
      <c r="R89" s="58"/>
      <c r="S89" s="35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</row>
    <row r="90" spans="1:77" s="6" customFormat="1">
      <c r="A90" s="1"/>
      <c r="C90" s="3"/>
      <c r="D90" s="26"/>
      <c r="E90" s="26"/>
      <c r="F90" s="11" t="s">
        <v>79</v>
      </c>
      <c r="H90" s="10"/>
      <c r="J90" s="10"/>
      <c r="K90" s="7">
        <f t="shared" ref="K90:Q90" si="63">K82</f>
        <v>0</v>
      </c>
      <c r="L90" s="7">
        <f t="shared" si="63"/>
        <v>0</v>
      </c>
      <c r="M90" s="7">
        <f t="shared" si="63"/>
        <v>0</v>
      </c>
      <c r="N90" s="7">
        <f t="shared" si="63"/>
        <v>0</v>
      </c>
      <c r="O90" s="7">
        <f t="shared" si="63"/>
        <v>0</v>
      </c>
      <c r="P90" s="7">
        <f t="shared" si="63"/>
        <v>0</v>
      </c>
      <c r="Q90" s="7">
        <f t="shared" si="63"/>
        <v>0</v>
      </c>
      <c r="R90" s="7">
        <f>R82</f>
        <v>0</v>
      </c>
      <c r="S90" s="35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</row>
    <row r="91" spans="1:77" s="6" customFormat="1">
      <c r="A91" s="1"/>
      <c r="C91" s="3"/>
      <c r="D91" s="26"/>
      <c r="E91" s="26"/>
      <c r="F91" s="3" t="s">
        <v>80</v>
      </c>
      <c r="H91" s="10"/>
      <c r="J91" s="10"/>
      <c r="K91" s="7"/>
      <c r="L91" s="7"/>
      <c r="M91" s="7"/>
      <c r="N91" s="7"/>
      <c r="O91" s="7"/>
      <c r="P91" s="7"/>
      <c r="Q91" s="7"/>
      <c r="R91" s="7"/>
      <c r="S91" s="35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</row>
    <row r="92" spans="1:77" s="6" customFormat="1">
      <c r="A92" s="1"/>
      <c r="C92" s="3"/>
      <c r="D92" s="26"/>
      <c r="E92" s="26"/>
      <c r="F92" s="10"/>
      <c r="G92" s="52" t="s">
        <v>63</v>
      </c>
      <c r="H92" s="10"/>
      <c r="I92" s="52"/>
      <c r="J92" s="10"/>
      <c r="K92" s="7">
        <f t="shared" ref="K92:R92" si="64">-K42</f>
        <v>0</v>
      </c>
      <c r="L92" s="7">
        <f t="shared" si="64"/>
        <v>0</v>
      </c>
      <c r="M92" s="7">
        <f t="shared" si="64"/>
        <v>0</v>
      </c>
      <c r="N92" s="7">
        <f t="shared" si="64"/>
        <v>0</v>
      </c>
      <c r="O92" s="7">
        <f t="shared" si="64"/>
        <v>0</v>
      </c>
      <c r="P92" s="7">
        <f t="shared" si="64"/>
        <v>0</v>
      </c>
      <c r="Q92" s="7">
        <f t="shared" si="64"/>
        <v>0</v>
      </c>
      <c r="R92" s="7">
        <f t="shared" si="64"/>
        <v>0</v>
      </c>
      <c r="S92" s="35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</row>
    <row r="93" spans="1:77" s="6" customFormat="1">
      <c r="A93" s="1"/>
      <c r="C93" s="3"/>
      <c r="D93" s="26"/>
      <c r="E93" s="26"/>
      <c r="F93" s="10"/>
      <c r="G93" s="3" t="s">
        <v>81</v>
      </c>
      <c r="H93" s="10"/>
      <c r="I93" s="3"/>
      <c r="J93" s="10"/>
      <c r="K93" s="7">
        <f t="shared" ref="K93:Q93" si="65">-(K69)</f>
        <v>0</v>
      </c>
      <c r="L93" s="7">
        <f t="shared" si="65"/>
        <v>0</v>
      </c>
      <c r="M93" s="7">
        <f t="shared" si="65"/>
        <v>0</v>
      </c>
      <c r="N93" s="7">
        <f t="shared" si="65"/>
        <v>0</v>
      </c>
      <c r="O93" s="7">
        <f t="shared" si="65"/>
        <v>0</v>
      </c>
      <c r="P93" s="7">
        <f t="shared" si="65"/>
        <v>0</v>
      </c>
      <c r="Q93" s="7">
        <f t="shared" si="65"/>
        <v>0</v>
      </c>
      <c r="R93" s="7">
        <f>-R43</f>
        <v>0</v>
      </c>
      <c r="S93" s="35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</row>
    <row r="94" spans="1:77" s="6" customFormat="1">
      <c r="A94" s="1"/>
      <c r="C94" s="3"/>
      <c r="D94" s="26"/>
      <c r="E94" s="26"/>
      <c r="F94" s="10"/>
      <c r="G94" s="3" t="s">
        <v>82</v>
      </c>
      <c r="H94" s="10"/>
      <c r="I94" s="3"/>
      <c r="J94" s="10"/>
      <c r="K94" s="7">
        <f t="shared" ref="K94:R95" si="66">-K57</f>
        <v>0</v>
      </c>
      <c r="L94" s="7">
        <f t="shared" si="66"/>
        <v>0</v>
      </c>
      <c r="M94" s="7">
        <f t="shared" si="66"/>
        <v>0</v>
      </c>
      <c r="N94" s="7">
        <f t="shared" si="66"/>
        <v>0</v>
      </c>
      <c r="O94" s="7">
        <f t="shared" si="66"/>
        <v>0</v>
      </c>
      <c r="P94" s="7">
        <f t="shared" si="66"/>
        <v>0</v>
      </c>
      <c r="Q94" s="7">
        <f t="shared" si="66"/>
        <v>0</v>
      </c>
      <c r="R94" s="7">
        <f t="shared" si="66"/>
        <v>0</v>
      </c>
      <c r="S94" s="35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</row>
    <row r="95" spans="1:77" s="6" customFormat="1">
      <c r="A95" s="1"/>
      <c r="C95" s="3"/>
      <c r="D95" s="26"/>
      <c r="E95" s="26"/>
      <c r="F95" s="10"/>
      <c r="G95" s="3" t="s">
        <v>83</v>
      </c>
      <c r="H95" s="10"/>
      <c r="I95" s="3"/>
      <c r="J95" s="10"/>
      <c r="K95" s="7">
        <f t="shared" si="66"/>
        <v>0</v>
      </c>
      <c r="L95" s="7">
        <f t="shared" si="66"/>
        <v>0</v>
      </c>
      <c r="M95" s="7">
        <f t="shared" si="66"/>
        <v>0</v>
      </c>
      <c r="N95" s="7">
        <f t="shared" si="66"/>
        <v>0</v>
      </c>
      <c r="O95" s="7">
        <f t="shared" si="66"/>
        <v>0</v>
      </c>
      <c r="P95" s="7">
        <f t="shared" si="66"/>
        <v>0</v>
      </c>
      <c r="Q95" s="7">
        <f t="shared" si="66"/>
        <v>0</v>
      </c>
      <c r="R95" s="7">
        <f t="shared" si="66"/>
        <v>0</v>
      </c>
      <c r="S95" s="35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</row>
    <row r="96" spans="1:77" s="6" customFormat="1">
      <c r="A96" s="1"/>
      <c r="C96" s="3"/>
      <c r="D96" s="26"/>
      <c r="E96" s="26"/>
      <c r="F96" s="3" t="s">
        <v>84</v>
      </c>
      <c r="G96" s="10"/>
      <c r="H96" s="10"/>
      <c r="I96" s="10"/>
      <c r="J96" s="10"/>
      <c r="K96" s="7"/>
      <c r="L96" s="7"/>
      <c r="M96" s="7"/>
      <c r="N96" s="7"/>
      <c r="O96" s="7"/>
      <c r="P96" s="7"/>
      <c r="Q96" s="7"/>
      <c r="R96" s="7"/>
      <c r="S96" s="35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</row>
    <row r="97" spans="1:77" s="6" customFormat="1">
      <c r="A97" s="1"/>
      <c r="C97" s="3"/>
      <c r="D97" s="26"/>
      <c r="E97" s="26"/>
      <c r="F97" s="10"/>
      <c r="G97" s="10" t="s">
        <v>85</v>
      </c>
      <c r="H97" s="10"/>
      <c r="I97" s="10"/>
      <c r="J97" s="10"/>
      <c r="K97" s="7"/>
      <c r="L97" s="7"/>
      <c r="M97" s="7"/>
      <c r="N97" s="7"/>
      <c r="O97" s="7"/>
      <c r="P97" s="7"/>
      <c r="Q97" s="7"/>
      <c r="R97" s="7"/>
      <c r="S97" s="35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</row>
    <row r="98" spans="1:77" s="6" customFormat="1">
      <c r="A98" s="1"/>
      <c r="C98" s="3"/>
      <c r="D98" s="26"/>
      <c r="E98" s="26"/>
      <c r="F98" s="10"/>
      <c r="G98" s="10" t="s">
        <v>86</v>
      </c>
      <c r="H98" s="10"/>
      <c r="I98" s="10"/>
      <c r="J98" s="10"/>
      <c r="K98" s="58">
        <v>0</v>
      </c>
      <c r="L98" s="58">
        <v>0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35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</row>
    <row r="99" spans="1:77" s="6" customFormat="1">
      <c r="A99" s="1"/>
      <c r="C99" s="3"/>
      <c r="D99" s="26"/>
      <c r="E99" s="26"/>
      <c r="F99" s="10"/>
      <c r="G99" s="22"/>
      <c r="H99" s="10"/>
      <c r="I99" s="22"/>
      <c r="J99" s="10"/>
      <c r="K99" s="7"/>
      <c r="L99" s="7"/>
      <c r="M99" s="7"/>
      <c r="N99" s="7"/>
      <c r="O99" s="7"/>
      <c r="P99" s="7"/>
      <c r="Q99" s="7"/>
      <c r="R99" s="7"/>
      <c r="S99" s="35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</row>
    <row r="100" spans="1:77" s="6" customFormat="1">
      <c r="A100" s="1"/>
      <c r="C100" s="3"/>
      <c r="D100" s="26"/>
      <c r="E100" s="26"/>
      <c r="F100" s="10"/>
      <c r="G100" s="10"/>
      <c r="H100" s="10"/>
      <c r="I100" s="10"/>
      <c r="J100" s="10"/>
      <c r="K100" s="58"/>
      <c r="L100" s="58"/>
      <c r="M100" s="58"/>
      <c r="N100" s="58"/>
      <c r="O100" s="58"/>
      <c r="P100" s="58"/>
      <c r="Q100" s="58"/>
      <c r="R100" s="58"/>
      <c r="S100" s="35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</row>
    <row r="101" spans="1:77" s="6" customFormat="1">
      <c r="A101" s="1"/>
      <c r="C101" s="3"/>
      <c r="D101" s="26"/>
      <c r="E101" s="26"/>
      <c r="F101" s="10"/>
      <c r="G101" s="10"/>
      <c r="H101" s="10"/>
      <c r="I101" s="10"/>
      <c r="J101" s="10"/>
      <c r="K101" s="7"/>
      <c r="L101" s="7"/>
      <c r="M101" s="7"/>
      <c r="N101" s="7"/>
      <c r="O101" s="7"/>
      <c r="P101" s="7"/>
      <c r="Q101" s="7"/>
      <c r="R101" s="7"/>
      <c r="S101" s="35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</row>
    <row r="102" spans="1:77" s="6" customFormat="1">
      <c r="A102" s="1"/>
      <c r="C102" s="3"/>
      <c r="D102" s="26"/>
      <c r="E102" s="26"/>
      <c r="F102" s="3" t="s">
        <v>87</v>
      </c>
      <c r="G102" s="10"/>
      <c r="H102" s="10"/>
      <c r="I102" s="10"/>
      <c r="J102" s="10"/>
      <c r="K102" s="7">
        <f t="shared" ref="K102:R102" si="67">SUM(K90:K101)</f>
        <v>0</v>
      </c>
      <c r="L102" s="7">
        <f t="shared" si="67"/>
        <v>0</v>
      </c>
      <c r="M102" s="7">
        <f t="shared" si="67"/>
        <v>0</v>
      </c>
      <c r="N102" s="7">
        <f t="shared" si="67"/>
        <v>0</v>
      </c>
      <c r="O102" s="7">
        <f t="shared" si="67"/>
        <v>0</v>
      </c>
      <c r="P102" s="7">
        <f t="shared" si="67"/>
        <v>0</v>
      </c>
      <c r="Q102" s="7">
        <f t="shared" si="67"/>
        <v>0</v>
      </c>
      <c r="R102" s="7">
        <f t="shared" si="67"/>
        <v>0</v>
      </c>
      <c r="S102" s="35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</row>
    <row r="103" spans="1:77" s="6" customFormat="1">
      <c r="A103" s="1"/>
      <c r="B103" s="61"/>
      <c r="C103" s="3"/>
      <c r="D103" s="26"/>
      <c r="E103" s="26"/>
      <c r="G103" s="10"/>
      <c r="H103" s="84"/>
      <c r="I103" s="10"/>
      <c r="J103" s="84"/>
      <c r="K103" s="7">
        <f>K102*$K$104</f>
        <v>0</v>
      </c>
      <c r="L103" s="7">
        <f>L102*$L$104</f>
        <v>0</v>
      </c>
      <c r="M103" s="7">
        <f>M102*$M$104</f>
        <v>0</v>
      </c>
      <c r="N103" s="7">
        <f>N102*$N$104</f>
        <v>0</v>
      </c>
      <c r="O103" s="7">
        <f>O102*$O$104</f>
        <v>0</v>
      </c>
      <c r="P103" s="7">
        <f>P102*$N$104</f>
        <v>0</v>
      </c>
      <c r="Q103" s="7">
        <f>Q102*$O$104</f>
        <v>0</v>
      </c>
      <c r="R103" s="7">
        <f>SUM(K103:Q103)</f>
        <v>0</v>
      </c>
      <c r="S103" s="35"/>
      <c r="T103" s="9"/>
      <c r="U103" s="9"/>
      <c r="V103" s="9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</row>
    <row r="104" spans="1:77" s="6" customFormat="1">
      <c r="A104" s="1"/>
      <c r="C104" s="3"/>
      <c r="D104" s="10"/>
      <c r="E104" s="10"/>
      <c r="F104" s="10" t="s">
        <v>88</v>
      </c>
      <c r="G104" s="10"/>
      <c r="H104" s="10"/>
      <c r="I104" s="10"/>
      <c r="J104" s="10"/>
      <c r="K104" s="121">
        <v>0</v>
      </c>
      <c r="L104" s="121">
        <v>0</v>
      </c>
      <c r="M104" s="121">
        <v>0</v>
      </c>
      <c r="N104" s="121">
        <v>0</v>
      </c>
      <c r="O104" s="121">
        <v>0</v>
      </c>
      <c r="P104" s="121">
        <v>0</v>
      </c>
      <c r="Q104" s="121">
        <v>0</v>
      </c>
      <c r="R104" s="7">
        <f>R103-R83</f>
        <v>0</v>
      </c>
      <c r="S104" s="35"/>
      <c r="T104" s="9"/>
      <c r="U104" s="9"/>
      <c r="V104" s="9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</row>
    <row r="105" spans="1:77" s="6" customFormat="1">
      <c r="A105" s="1"/>
      <c r="C105" s="3"/>
      <c r="D105" s="10"/>
      <c r="E105" s="10"/>
      <c r="F105" s="10"/>
      <c r="G105" s="10"/>
      <c r="H105" s="10"/>
      <c r="I105" s="10"/>
      <c r="J105" s="10"/>
      <c r="K105" s="122"/>
      <c r="L105" s="122"/>
      <c r="M105" s="122"/>
      <c r="N105" s="122"/>
      <c r="O105" s="122"/>
      <c r="P105" s="122"/>
      <c r="Q105" s="122"/>
      <c r="R105" s="7"/>
      <c r="S105" s="35"/>
      <c r="T105" s="9"/>
      <c r="U105" s="9"/>
      <c r="V105" s="9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</row>
    <row r="106" spans="1:77" s="6" customFormat="1">
      <c r="A106" s="1"/>
      <c r="C106" s="3"/>
      <c r="D106" s="10"/>
      <c r="E106" s="10"/>
      <c r="F106" s="10"/>
      <c r="G106" s="308"/>
      <c r="H106" s="336"/>
      <c r="I106" s="308"/>
      <c r="J106" s="336"/>
      <c r="K106" s="7"/>
      <c r="L106" s="7"/>
      <c r="M106" s="7"/>
      <c r="N106" s="7"/>
      <c r="O106" s="7"/>
      <c r="P106" s="7"/>
      <c r="Q106" s="7"/>
      <c r="R106" s="7"/>
      <c r="S106" s="35"/>
      <c r="T106" s="9"/>
      <c r="U106" s="9"/>
      <c r="V106" s="9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</row>
    <row r="107" spans="1:77">
      <c r="B107" s="13" t="s">
        <v>89</v>
      </c>
      <c r="D107" s="10" t="s">
        <v>13</v>
      </c>
      <c r="E107" s="10" t="s">
        <v>14</v>
      </c>
      <c r="F107" s="10" t="s">
        <v>15</v>
      </c>
      <c r="G107" s="80" t="s">
        <v>16</v>
      </c>
      <c r="H107" s="80" t="s">
        <v>17</v>
      </c>
      <c r="I107" s="80" t="s">
        <v>30</v>
      </c>
      <c r="J107" s="80" t="s">
        <v>31</v>
      </c>
    </row>
    <row r="108" spans="1:77">
      <c r="B108" s="99" t="s">
        <v>90</v>
      </c>
      <c r="C108" s="64" t="s">
        <v>91</v>
      </c>
      <c r="D108" s="65">
        <v>12</v>
      </c>
      <c r="E108" s="65">
        <v>12</v>
      </c>
      <c r="F108" s="65">
        <v>12</v>
      </c>
      <c r="G108" s="65">
        <v>12</v>
      </c>
      <c r="H108" s="65">
        <v>12</v>
      </c>
      <c r="I108" s="65">
        <v>12</v>
      </c>
      <c r="J108" s="65">
        <v>12</v>
      </c>
    </row>
    <row r="109" spans="1:77">
      <c r="B109" s="100" t="s">
        <v>92</v>
      </c>
      <c r="C109" s="64" t="s">
        <v>93</v>
      </c>
      <c r="D109" s="65">
        <v>0</v>
      </c>
      <c r="E109" s="65">
        <v>0</v>
      </c>
      <c r="F109" s="65">
        <v>0</v>
      </c>
      <c r="G109" s="65">
        <v>0</v>
      </c>
      <c r="H109" s="65">
        <v>0</v>
      </c>
      <c r="I109" s="65">
        <v>0</v>
      </c>
      <c r="J109" s="65">
        <v>0</v>
      </c>
      <c r="K109" s="98"/>
      <c r="L109" s="79"/>
      <c r="M109" s="79"/>
      <c r="N109" s="79"/>
      <c r="O109" s="79"/>
      <c r="P109" s="79"/>
      <c r="Q109" s="79"/>
    </row>
    <row r="110" spans="1:77">
      <c r="K110" s="98"/>
      <c r="L110" s="79"/>
      <c r="M110" s="79"/>
      <c r="N110" s="79"/>
      <c r="O110" s="79"/>
      <c r="P110" s="79"/>
      <c r="Q110" s="79"/>
    </row>
    <row r="111" spans="1:77">
      <c r="C111" s="64" t="s">
        <v>94</v>
      </c>
      <c r="D111" s="65">
        <f t="shared" ref="D111:J111" si="68">D108+D109</f>
        <v>12</v>
      </c>
      <c r="E111" s="65">
        <f t="shared" si="68"/>
        <v>12</v>
      </c>
      <c r="F111" s="65">
        <f t="shared" si="68"/>
        <v>12</v>
      </c>
      <c r="G111" s="65">
        <f t="shared" si="68"/>
        <v>12</v>
      </c>
      <c r="H111" s="65">
        <f t="shared" si="68"/>
        <v>12</v>
      </c>
      <c r="I111" s="65">
        <f t="shared" si="68"/>
        <v>12</v>
      </c>
      <c r="J111" s="65">
        <f t="shared" si="68"/>
        <v>12</v>
      </c>
      <c r="K111" s="98"/>
      <c r="L111" s="79"/>
      <c r="M111" s="79"/>
      <c r="N111" s="79"/>
      <c r="O111" s="79"/>
      <c r="P111" s="79"/>
      <c r="Q111" s="79"/>
    </row>
    <row r="112" spans="1:77">
      <c r="K112" s="13"/>
      <c r="L112" s="13"/>
      <c r="M112" s="13"/>
      <c r="N112" s="13"/>
      <c r="O112" s="13"/>
      <c r="P112" s="13"/>
      <c r="Q112" s="13"/>
      <c r="R112" s="13"/>
    </row>
    <row r="113" spans="1:19">
      <c r="D113" s="66">
        <v>1.03</v>
      </c>
    </row>
    <row r="114" spans="1:19">
      <c r="D114" s="66">
        <v>1.03</v>
      </c>
    </row>
    <row r="116" spans="1:19" s="93" customFormat="1">
      <c r="A116" s="92"/>
      <c r="E116" s="94"/>
      <c r="F116" s="94"/>
      <c r="G116" s="94"/>
      <c r="H116" s="94"/>
      <c r="I116" s="94"/>
      <c r="J116" s="94"/>
      <c r="K116" s="79"/>
      <c r="L116" s="79"/>
      <c r="M116" s="79"/>
      <c r="N116" s="79"/>
      <c r="O116" s="79"/>
      <c r="P116" s="79"/>
      <c r="Q116" s="79"/>
      <c r="R116" s="79"/>
      <c r="S116" s="95"/>
    </row>
    <row r="117" spans="1:19" s="93" customFormat="1">
      <c r="A117" s="92"/>
      <c r="E117" s="94"/>
      <c r="F117" s="94"/>
      <c r="G117" s="94"/>
      <c r="H117" s="94"/>
      <c r="I117" s="94"/>
      <c r="J117" s="94"/>
      <c r="K117" s="79"/>
      <c r="L117" s="79"/>
      <c r="M117" s="79"/>
      <c r="N117" s="79"/>
      <c r="O117" s="79"/>
      <c r="P117" s="79"/>
      <c r="Q117" s="79"/>
      <c r="R117" s="79"/>
      <c r="S117" s="95"/>
    </row>
    <row r="118" spans="1:19" s="93" customFormat="1">
      <c r="A118" s="92"/>
      <c r="E118" s="94"/>
      <c r="F118" s="94"/>
      <c r="G118" s="94"/>
      <c r="H118" s="94"/>
      <c r="I118" s="94"/>
      <c r="J118" s="94"/>
      <c r="K118" s="79"/>
      <c r="L118" s="79"/>
      <c r="M118" s="79"/>
      <c r="N118" s="79"/>
      <c r="O118" s="79"/>
      <c r="P118" s="79"/>
      <c r="Q118" s="79"/>
      <c r="R118" s="79"/>
      <c r="S118" s="95"/>
    </row>
    <row r="119" spans="1:19" s="93" customFormat="1">
      <c r="A119" s="92"/>
      <c r="E119" s="94"/>
      <c r="F119" s="94"/>
      <c r="G119" s="94"/>
      <c r="H119" s="94"/>
      <c r="I119" s="94"/>
      <c r="J119" s="94"/>
      <c r="K119" s="79"/>
      <c r="L119" s="79"/>
      <c r="M119" s="79"/>
      <c r="N119" s="79"/>
      <c r="O119" s="79"/>
      <c r="P119" s="79"/>
      <c r="Q119" s="79"/>
      <c r="R119" s="79"/>
      <c r="S119" s="95"/>
    </row>
    <row r="120" spans="1:19" s="93" customFormat="1">
      <c r="A120" s="92"/>
      <c r="E120" s="94"/>
      <c r="F120" s="94"/>
      <c r="G120" s="94"/>
      <c r="H120" s="94"/>
      <c r="I120" s="94"/>
      <c r="J120" s="94"/>
      <c r="K120" s="79"/>
      <c r="L120" s="79"/>
      <c r="M120" s="79"/>
      <c r="N120" s="79"/>
      <c r="O120" s="79"/>
      <c r="P120" s="79"/>
      <c r="Q120" s="79"/>
      <c r="R120" s="79"/>
      <c r="S120" s="95"/>
    </row>
    <row r="121" spans="1:19" s="93" customFormat="1">
      <c r="A121" s="92"/>
      <c r="K121" s="79"/>
      <c r="L121" s="79"/>
      <c r="M121" s="79"/>
      <c r="N121" s="79"/>
      <c r="O121" s="79"/>
      <c r="P121" s="79"/>
      <c r="Q121" s="79"/>
      <c r="R121" s="79"/>
      <c r="S121" s="95"/>
    </row>
    <row r="122" spans="1:19" s="93" customFormat="1">
      <c r="A122" s="92"/>
      <c r="K122" s="79"/>
      <c r="L122" s="79"/>
      <c r="M122" s="79"/>
      <c r="N122" s="79"/>
      <c r="O122" s="79"/>
      <c r="P122" s="79"/>
      <c r="Q122" s="79"/>
      <c r="R122" s="79"/>
      <c r="S122" s="95"/>
    </row>
    <row r="123" spans="1:19" s="93" customFormat="1">
      <c r="A123" s="92"/>
      <c r="B123" s="96"/>
      <c r="D123" s="97"/>
      <c r="E123" s="97"/>
      <c r="F123" s="97"/>
      <c r="G123" s="97"/>
      <c r="H123" s="97"/>
      <c r="I123" s="97"/>
      <c r="J123" s="97"/>
      <c r="K123" s="79"/>
      <c r="L123" s="79"/>
      <c r="M123" s="79"/>
      <c r="N123" s="79"/>
      <c r="O123" s="79"/>
      <c r="P123" s="79"/>
      <c r="Q123" s="79"/>
      <c r="R123" s="79"/>
      <c r="S123" s="95"/>
    </row>
    <row r="124" spans="1:19" s="93" customFormat="1">
      <c r="A124" s="92"/>
      <c r="B124" s="96"/>
      <c r="D124" s="95"/>
      <c r="E124" s="94"/>
      <c r="F124" s="94"/>
      <c r="G124" s="94"/>
      <c r="H124" s="94"/>
      <c r="I124" s="94"/>
      <c r="J124" s="94"/>
      <c r="K124" s="79"/>
      <c r="L124" s="79"/>
      <c r="M124" s="79"/>
      <c r="N124" s="79"/>
      <c r="O124" s="79"/>
      <c r="P124" s="79"/>
      <c r="Q124" s="79"/>
      <c r="R124" s="79"/>
      <c r="S124" s="95"/>
    </row>
    <row r="125" spans="1:19" s="93" customFormat="1">
      <c r="A125" s="92"/>
      <c r="K125" s="79"/>
      <c r="L125" s="79"/>
      <c r="M125" s="79"/>
      <c r="N125" s="79"/>
      <c r="O125" s="79"/>
      <c r="P125" s="79"/>
      <c r="Q125" s="79"/>
      <c r="R125" s="79"/>
      <c r="S125" s="95"/>
    </row>
    <row r="126" spans="1:19" s="93" customFormat="1">
      <c r="A126" s="92"/>
      <c r="K126" s="79"/>
      <c r="L126" s="79"/>
      <c r="M126" s="79"/>
      <c r="N126" s="79"/>
      <c r="O126" s="79"/>
      <c r="P126" s="79"/>
      <c r="Q126" s="79"/>
      <c r="R126" s="79"/>
      <c r="S126" s="95"/>
    </row>
    <row r="127" spans="1:19" s="93" customFormat="1">
      <c r="A127" s="92"/>
      <c r="K127" s="79"/>
      <c r="L127" s="79"/>
      <c r="M127" s="79"/>
      <c r="N127" s="79"/>
      <c r="O127" s="79"/>
      <c r="P127" s="79"/>
      <c r="Q127" s="79"/>
      <c r="R127" s="79"/>
      <c r="S127" s="95"/>
    </row>
    <row r="128" spans="1:19" s="93" customFormat="1">
      <c r="A128" s="92"/>
      <c r="K128" s="79"/>
      <c r="L128" s="79"/>
      <c r="M128" s="79"/>
      <c r="N128" s="79"/>
      <c r="O128" s="79"/>
      <c r="P128" s="79"/>
      <c r="Q128" s="79"/>
      <c r="R128" s="79"/>
      <c r="S128" s="95"/>
    </row>
    <row r="129" spans="1:19" s="93" customFormat="1">
      <c r="A129" s="92"/>
      <c r="K129" s="79"/>
      <c r="L129" s="79"/>
      <c r="M129" s="79"/>
      <c r="N129" s="79"/>
      <c r="O129" s="79"/>
      <c r="P129" s="79"/>
      <c r="Q129" s="79"/>
      <c r="R129" s="79"/>
      <c r="S129" s="95"/>
    </row>
    <row r="130" spans="1:19" s="93" customFormat="1">
      <c r="A130" s="92"/>
      <c r="K130" s="79"/>
      <c r="L130" s="79"/>
      <c r="M130" s="79"/>
      <c r="N130" s="79"/>
      <c r="O130" s="79"/>
      <c r="P130" s="79"/>
      <c r="Q130" s="79"/>
      <c r="R130" s="79"/>
      <c r="S130" s="95"/>
    </row>
    <row r="131" spans="1:19" s="93" customFormat="1">
      <c r="A131" s="92"/>
      <c r="K131" s="79"/>
      <c r="L131" s="79"/>
      <c r="M131" s="79"/>
      <c r="N131" s="79"/>
      <c r="O131" s="79"/>
      <c r="P131" s="79"/>
      <c r="Q131" s="79"/>
      <c r="R131" s="79"/>
      <c r="S131" s="95"/>
    </row>
    <row r="132" spans="1:19" s="93" customFormat="1">
      <c r="A132" s="92"/>
      <c r="K132" s="79"/>
      <c r="L132" s="79"/>
      <c r="M132" s="79"/>
      <c r="N132" s="79"/>
      <c r="O132" s="79"/>
      <c r="P132" s="79"/>
      <c r="Q132" s="79"/>
      <c r="R132" s="79"/>
      <c r="S132" s="95"/>
    </row>
    <row r="133" spans="1:19" s="93" customFormat="1">
      <c r="A133" s="92"/>
      <c r="K133" s="79"/>
      <c r="L133" s="79"/>
      <c r="M133" s="79"/>
      <c r="N133" s="79"/>
      <c r="O133" s="79"/>
      <c r="P133" s="79"/>
      <c r="Q133" s="79"/>
      <c r="R133" s="79"/>
      <c r="S133" s="95"/>
    </row>
  </sheetData>
  <mergeCells count="1">
    <mergeCell ref="S29:X29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15</vt:i4>
      </vt:variant>
    </vt:vector>
  </HeadingPairs>
  <TitlesOfParts>
    <vt:vector size="28" baseType="lpstr">
      <vt:lpstr>Overall Budget</vt:lpstr>
      <vt:lpstr>Core A </vt:lpstr>
      <vt:lpstr>Core B</vt:lpstr>
      <vt:lpstr>Project 1 - Name</vt:lpstr>
      <vt:lpstr>Project 1 Sub Name</vt:lpstr>
      <vt:lpstr>Project 2 - Name</vt:lpstr>
      <vt:lpstr>Project 2 Sub Name</vt:lpstr>
      <vt:lpstr>Project 3 Name</vt:lpstr>
      <vt:lpstr>Project 3 Subaward</vt:lpstr>
      <vt:lpstr>Community Project</vt:lpstr>
      <vt:lpstr>Community Subaward Name</vt:lpstr>
      <vt:lpstr>Training Project</vt:lpstr>
      <vt:lpstr>Training Subaward Name</vt:lpstr>
      <vt:lpstr>'Community Project'!Print_Area</vt:lpstr>
      <vt:lpstr>'Core A '!Print_Area</vt:lpstr>
      <vt:lpstr>'Core B'!Print_Area</vt:lpstr>
      <vt:lpstr>'Overall Budget'!Print_Area</vt:lpstr>
      <vt:lpstr>'Project 1 - Name'!Print_Area</vt:lpstr>
      <vt:lpstr>'Project 2 - Name'!Print_Area</vt:lpstr>
      <vt:lpstr>'Project 3 Name'!Print_Area</vt:lpstr>
      <vt:lpstr>'Training Project'!Print_Area</vt:lpstr>
      <vt:lpstr>'Community Project'!Print_Titles</vt:lpstr>
      <vt:lpstr>'Core A '!Print_Titles</vt:lpstr>
      <vt:lpstr>'Core B'!Print_Titles</vt:lpstr>
      <vt:lpstr>'Overall Budget'!Print_Titles</vt:lpstr>
      <vt:lpstr>'Project 1 - Name'!Print_Titles</vt:lpstr>
      <vt:lpstr>'Project 2 - Name'!Print_Titles</vt:lpstr>
      <vt:lpstr>'Project 3 Name'!Print_Titles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Lnace</dc:creator>
  <cp:keywords/>
  <dc:description/>
  <cp:lastModifiedBy>Administrator</cp:lastModifiedBy>
  <cp:revision/>
  <dcterms:created xsi:type="dcterms:W3CDTF">1998-05-05T16:05:34Z</dcterms:created>
  <dcterms:modified xsi:type="dcterms:W3CDTF">2023-01-29T16:11:23Z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